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drawings/drawing1.xml" ContentType="application/vnd.openxmlformats-officedocument.drawing+xml"/>
  <Override PartName="/xl/tables/table11.xml" ContentType="application/vnd.openxmlformats-officedocument.spreadsheetml.table+xml"/>
  <Override PartName="/xl/queryTables/queryTable1.xml" ContentType="application/vnd.openxmlformats-officedocument.spreadsheetml.queryTable+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codeName="{4470D2CD-2249-CD33-4A35-6F278624656F}"/>
  <workbookPr codeName="ThisWorkbook"/>
  <mc:AlternateContent xmlns:mc="http://schemas.openxmlformats.org/markup-compatibility/2006">
    <mc:Choice Requires="x15">
      <x15ac:absPath xmlns:x15ac="http://schemas.microsoft.com/office/spreadsheetml/2010/11/ac" url="E:\CONSTAT\DOCUMENT VISITE\CLOTURE\"/>
    </mc:Choice>
  </mc:AlternateContent>
  <xr:revisionPtr revIDLastSave="0" documentId="13_ncr:1_{68092B7B-4702-4C98-B778-3932A8F86DE2}" xr6:coauthVersionLast="45" xr6:coauthVersionMax="47" xr10:uidLastSave="{00000000-0000-0000-0000-000000000000}"/>
  <bookViews>
    <workbookView xWindow="-120" yWindow="-120" windowWidth="29040" windowHeight="15720" xr2:uid="{E2CC3849-05FF-4631-8AEF-23E835B25D37}"/>
  </bookViews>
  <sheets>
    <sheet name="GUIDE D'UTILISATION" sheetId="15" r:id="rId1"/>
    <sheet name="INVEST_LOGICIEL" sheetId="3" r:id="rId2"/>
    <sheet name="INVEST_FRAIS_D'ETS" sheetId="1" r:id="rId3"/>
    <sheet name="INVEST_AUTRES_IMMO_INCORP" sheetId="4" r:id="rId4"/>
    <sheet name="INVEST_TERRAIN" sheetId="5" r:id="rId5"/>
    <sheet name="INVEST_CONSTRUCTIONS_&amp;_BAT" sheetId="6" r:id="rId6"/>
    <sheet name="INVEST_INST,_AGEN_&amp;_AMENAGEMENT" sheetId="7" r:id="rId7"/>
    <sheet name="INVEST_MAT_&amp;_OUTILLAGES" sheetId="8" r:id="rId8"/>
    <sheet name="INVEST_MAT_DE_TRANSPORT" sheetId="9" r:id="rId9"/>
    <sheet name="INVEST_MOB_&amp;_MAT_DE_BUREAU" sheetId="10" r:id="rId10"/>
    <sheet name="INVEST_MAT_INFO" sheetId="11" r:id="rId11"/>
    <sheet name="SYNTHESE__INVEST_TOTAL" sheetId="18" r:id="rId12"/>
    <sheet name="Immo Consolidés" sheetId="16" state="hidden" r:id="rId13"/>
    <sheet name="RESSOURCE" sheetId="2" state="hidden" r:id="rId14"/>
  </sheets>
  <externalReferences>
    <externalReference r:id="rId15"/>
  </externalReferences>
  <definedNames>
    <definedName name="DonnéesExternes_1" localSheetId="12" hidden="1">'Immo Consolidés'!$A$1:$O$1269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117" i="5" l="1"/>
  <c r="K117" i="5"/>
  <c r="L116" i="5"/>
  <c r="K116" i="5"/>
  <c r="L115" i="5"/>
  <c r="K115" i="5"/>
  <c r="L114" i="5"/>
  <c r="K114" i="5"/>
  <c r="L113" i="5"/>
  <c r="K113" i="5"/>
  <c r="L112" i="5"/>
  <c r="K112" i="5"/>
  <c r="L111" i="5"/>
  <c r="K111" i="5"/>
  <c r="L110" i="5"/>
  <c r="K110" i="5"/>
  <c r="L109" i="5"/>
  <c r="K109" i="5"/>
  <c r="L108" i="5"/>
  <c r="K108" i="5"/>
  <c r="L107" i="5"/>
  <c r="K107" i="5"/>
  <c r="L106" i="5"/>
  <c r="K106" i="5"/>
  <c r="L105" i="5"/>
  <c r="K105" i="5"/>
  <c r="L104" i="5"/>
  <c r="K104" i="5"/>
  <c r="L103" i="5"/>
  <c r="K103" i="5"/>
  <c r="L102" i="5"/>
  <c r="K102" i="5"/>
  <c r="L101" i="5"/>
  <c r="K101" i="5"/>
  <c r="L100" i="5"/>
  <c r="K100" i="5"/>
  <c r="L99" i="5"/>
  <c r="K99" i="5"/>
  <c r="L98" i="5"/>
  <c r="K98" i="5"/>
  <c r="L97" i="5"/>
  <c r="K97" i="5"/>
  <c r="L96" i="5"/>
  <c r="K96" i="5"/>
  <c r="L95" i="5"/>
  <c r="K95" i="5"/>
  <c r="L94" i="5"/>
  <c r="K94" i="5"/>
  <c r="L93" i="5"/>
  <c r="K93" i="5"/>
  <c r="L92" i="5"/>
  <c r="K92" i="5"/>
  <c r="L91" i="5"/>
  <c r="K91" i="5"/>
  <c r="L90" i="5"/>
  <c r="K90" i="5"/>
  <c r="L89" i="5"/>
  <c r="K89" i="5"/>
  <c r="L88" i="5"/>
  <c r="K88" i="5"/>
  <c r="L87" i="5"/>
  <c r="K87" i="5"/>
  <c r="L86" i="5"/>
  <c r="K86" i="5"/>
  <c r="L85" i="5"/>
  <c r="K85" i="5"/>
  <c r="L84" i="5"/>
  <c r="K84" i="5"/>
  <c r="L83" i="5"/>
  <c r="K83" i="5"/>
  <c r="L82" i="5"/>
  <c r="K82" i="5"/>
  <c r="L81" i="5"/>
  <c r="K81" i="5"/>
  <c r="L80" i="5"/>
  <c r="K80" i="5"/>
  <c r="L79" i="5"/>
  <c r="K79" i="5"/>
  <c r="L78" i="5"/>
  <c r="K78" i="5"/>
  <c r="L77" i="5"/>
  <c r="K77" i="5"/>
  <c r="L76" i="5"/>
  <c r="K76" i="5"/>
  <c r="L75" i="5"/>
  <c r="K75" i="5"/>
  <c r="L74" i="5"/>
  <c r="K74" i="5"/>
  <c r="L73" i="5"/>
  <c r="K73" i="5"/>
  <c r="L72" i="5"/>
  <c r="K72" i="5"/>
  <c r="L71" i="5"/>
  <c r="K71" i="5"/>
  <c r="L70" i="5"/>
  <c r="K70" i="5"/>
  <c r="L69" i="5"/>
  <c r="K69" i="5"/>
  <c r="L68" i="5"/>
  <c r="K68" i="5"/>
  <c r="L67" i="5"/>
  <c r="K67" i="5"/>
  <c r="L66" i="5"/>
  <c r="K66" i="5"/>
  <c r="L65" i="5"/>
  <c r="K65" i="5"/>
  <c r="L64" i="5"/>
  <c r="K64" i="5"/>
  <c r="L63" i="5"/>
  <c r="K63" i="5"/>
  <c r="L62" i="5"/>
  <c r="K62" i="5"/>
  <c r="L61" i="5"/>
  <c r="K61" i="5"/>
  <c r="L60" i="5"/>
  <c r="K60" i="5"/>
  <c r="L59" i="5"/>
  <c r="K59" i="5"/>
  <c r="L58" i="5"/>
  <c r="K58" i="5"/>
  <c r="L57" i="5"/>
  <c r="K57" i="5"/>
  <c r="L56" i="5"/>
  <c r="K56" i="5"/>
  <c r="L55" i="5"/>
  <c r="K55" i="5"/>
  <c r="L54" i="5"/>
  <c r="K54" i="5"/>
  <c r="L53" i="5"/>
  <c r="K53" i="5"/>
  <c r="L52" i="5"/>
  <c r="K52" i="5"/>
  <c r="L51" i="5"/>
  <c r="K51" i="5"/>
  <c r="L50" i="5"/>
  <c r="K50" i="5"/>
  <c r="L49" i="5"/>
  <c r="K49" i="5"/>
  <c r="L48" i="5"/>
  <c r="K48" i="5"/>
  <c r="L47" i="5"/>
  <c r="K47" i="5"/>
  <c r="L46" i="5"/>
  <c r="K46" i="5"/>
  <c r="L45" i="5"/>
  <c r="K45" i="5"/>
  <c r="L44" i="5"/>
  <c r="K44" i="5"/>
  <c r="L43" i="5"/>
  <c r="K43" i="5"/>
  <c r="L42" i="5"/>
  <c r="K42" i="5"/>
  <c r="L41" i="5"/>
  <c r="K41" i="5"/>
  <c r="L40" i="5"/>
  <c r="K40" i="5"/>
  <c r="L39" i="5"/>
  <c r="K39" i="5"/>
  <c r="L38" i="5"/>
  <c r="K38" i="5"/>
  <c r="L37" i="5"/>
  <c r="K37" i="5"/>
  <c r="L36" i="5"/>
  <c r="K36" i="5"/>
  <c r="L35" i="5"/>
  <c r="K35" i="5"/>
  <c r="L34" i="5"/>
  <c r="K34" i="5"/>
  <c r="L33" i="5"/>
  <c r="K33" i="5"/>
  <c r="L32" i="5"/>
  <c r="K32" i="5"/>
  <c r="L31" i="5"/>
  <c r="K31" i="5"/>
  <c r="L30" i="5"/>
  <c r="K30" i="5"/>
  <c r="L29" i="5"/>
  <c r="K29" i="5"/>
  <c r="L28" i="5"/>
  <c r="K28" i="5"/>
  <c r="L27" i="5"/>
  <c r="K27" i="5"/>
  <c r="L26" i="5"/>
  <c r="K26" i="5"/>
  <c r="L25" i="5"/>
  <c r="K25" i="5"/>
  <c r="L24" i="5"/>
  <c r="K24" i="5"/>
  <c r="L23" i="5"/>
  <c r="K23" i="5"/>
  <c r="L22" i="5"/>
  <c r="K22" i="5"/>
  <c r="L21" i="5"/>
  <c r="K21" i="5"/>
  <c r="D6" i="6"/>
  <c r="A21" i="11" l="1"/>
  <c r="A22" i="11"/>
  <c r="A23" i="11"/>
  <c r="A24" i="11"/>
  <c r="A25" i="11"/>
  <c r="A26" i="11"/>
  <c r="A27" i="11"/>
  <c r="A28" i="11"/>
  <c r="A29" i="11"/>
  <c r="A30" i="11"/>
  <c r="A31" i="11"/>
  <c r="A32" i="11"/>
  <c r="A33" i="11"/>
  <c r="A34" i="11"/>
  <c r="A35" i="11"/>
  <c r="A36" i="11"/>
  <c r="A37" i="11"/>
  <c r="A38" i="11"/>
  <c r="A39" i="11"/>
  <c r="A40" i="11"/>
  <c r="A41" i="11"/>
  <c r="A42" i="11"/>
  <c r="A43" i="11"/>
  <c r="A44" i="11"/>
  <c r="A45" i="11"/>
  <c r="A46" i="11"/>
  <c r="A47" i="11"/>
  <c r="A48" i="11"/>
  <c r="A49" i="11"/>
  <c r="A50" i="11"/>
  <c r="A51" i="11"/>
  <c r="A52" i="11"/>
  <c r="A53" i="11"/>
  <c r="A54" i="11"/>
  <c r="A55" i="11"/>
  <c r="A56" i="11"/>
  <c r="A57" i="11"/>
  <c r="A58" i="11"/>
  <c r="A59" i="11"/>
  <c r="A60" i="11"/>
  <c r="A61" i="11"/>
  <c r="A62" i="11"/>
  <c r="A63" i="11"/>
  <c r="A64" i="11"/>
  <c r="A65" i="11"/>
  <c r="A66" i="11"/>
  <c r="A67" i="11"/>
  <c r="A68" i="11"/>
  <c r="A69" i="11"/>
  <c r="A70" i="11"/>
  <c r="A71" i="11"/>
  <c r="A72" i="11"/>
  <c r="A73" i="11"/>
  <c r="A74" i="11"/>
  <c r="A75" i="11"/>
  <c r="A76" i="11"/>
  <c r="A77" i="11"/>
  <c r="A78" i="11"/>
  <c r="A79" i="11"/>
  <c r="A80" i="11"/>
  <c r="A81" i="11"/>
  <c r="A82" i="11"/>
  <c r="A83" i="11"/>
  <c r="A84" i="11"/>
  <c r="A85" i="11"/>
  <c r="A86" i="11"/>
  <c r="A87" i="11"/>
  <c r="A88" i="11"/>
  <c r="A89" i="11"/>
  <c r="A90" i="11"/>
  <c r="A91" i="11"/>
  <c r="A92" i="11"/>
  <c r="A93" i="11"/>
  <c r="A94" i="11"/>
  <c r="A95" i="11"/>
  <c r="A96" i="11"/>
  <c r="A97" i="11"/>
  <c r="A98" i="11"/>
  <c r="A99" i="11"/>
  <c r="A100" i="11"/>
  <c r="A101" i="11"/>
  <c r="A102" i="11"/>
  <c r="A103" i="11"/>
  <c r="A104" i="11"/>
  <c r="A105" i="11"/>
  <c r="A106" i="11"/>
  <c r="A107" i="11"/>
  <c r="A108" i="11"/>
  <c r="A109" i="11"/>
  <c r="A110" i="11"/>
  <c r="A111" i="11"/>
  <c r="A112" i="11"/>
  <c r="A113" i="11"/>
  <c r="A114" i="11"/>
  <c r="A115" i="11"/>
  <c r="A116" i="11"/>
  <c r="A117" i="11"/>
  <c r="A118" i="11"/>
  <c r="A20" i="11"/>
  <c r="A21" i="10"/>
  <c r="A22" i="10"/>
  <c r="A23" i="10"/>
  <c r="A24" i="10"/>
  <c r="A25" i="10"/>
  <c r="A26" i="10"/>
  <c r="A27" i="10"/>
  <c r="A28" i="10"/>
  <c r="A29" i="10"/>
  <c r="A30" i="10"/>
  <c r="A31" i="10"/>
  <c r="A32" i="10"/>
  <c r="A33" i="10"/>
  <c r="A34" i="10"/>
  <c r="A35" i="10"/>
  <c r="A36" i="10"/>
  <c r="A37" i="10"/>
  <c r="A38" i="10"/>
  <c r="A39" i="10"/>
  <c r="A40" i="10"/>
  <c r="A41" i="10"/>
  <c r="A42" i="10"/>
  <c r="A43" i="10"/>
  <c r="A44" i="10"/>
  <c r="A45" i="10"/>
  <c r="A46" i="10"/>
  <c r="A47" i="10"/>
  <c r="A48" i="10"/>
  <c r="A49" i="10"/>
  <c r="A50" i="10"/>
  <c r="A51" i="10"/>
  <c r="A52" i="10"/>
  <c r="A53" i="10"/>
  <c r="A54" i="10"/>
  <c r="A55" i="10"/>
  <c r="A56" i="10"/>
  <c r="A57" i="10"/>
  <c r="A58" i="10"/>
  <c r="A59" i="10"/>
  <c r="A60" i="10"/>
  <c r="A61" i="10"/>
  <c r="A62" i="10"/>
  <c r="A63" i="10"/>
  <c r="A64" i="10"/>
  <c r="A65" i="10"/>
  <c r="A66" i="10"/>
  <c r="A67" i="10"/>
  <c r="A68" i="10"/>
  <c r="A69" i="10"/>
  <c r="A70" i="10"/>
  <c r="A71" i="10"/>
  <c r="A72" i="10"/>
  <c r="A73" i="10"/>
  <c r="A74" i="10"/>
  <c r="A75" i="10"/>
  <c r="A76" i="10"/>
  <c r="A77" i="10"/>
  <c r="A78" i="10"/>
  <c r="A79" i="10"/>
  <c r="A80" i="10"/>
  <c r="A81" i="10"/>
  <c r="A82" i="10"/>
  <c r="A83" i="10"/>
  <c r="A84" i="10"/>
  <c r="A85" i="10"/>
  <c r="A86" i="10"/>
  <c r="A87" i="10"/>
  <c r="A88" i="10"/>
  <c r="A89" i="10"/>
  <c r="A90" i="10"/>
  <c r="A91" i="10"/>
  <c r="A92" i="10"/>
  <c r="A93" i="10"/>
  <c r="A94" i="10"/>
  <c r="A95" i="10"/>
  <c r="A96" i="10"/>
  <c r="A97" i="10"/>
  <c r="A98" i="10"/>
  <c r="A99" i="10"/>
  <c r="A100" i="10"/>
  <c r="A101" i="10"/>
  <c r="A102" i="10"/>
  <c r="A103" i="10"/>
  <c r="A104" i="10"/>
  <c r="A105" i="10"/>
  <c r="A106" i="10"/>
  <c r="A107" i="10"/>
  <c r="A108" i="10"/>
  <c r="A109" i="10"/>
  <c r="A110" i="10"/>
  <c r="A111" i="10"/>
  <c r="A112" i="10"/>
  <c r="A113" i="10"/>
  <c r="A114" i="10"/>
  <c r="A115" i="10"/>
  <c r="A116" i="10"/>
  <c r="A117" i="10"/>
  <c r="A20" i="10"/>
  <c r="A21" i="9"/>
  <c r="A22" i="9"/>
  <c r="A23" i="9"/>
  <c r="A24" i="9"/>
  <c r="A25" i="9"/>
  <c r="A26" i="9"/>
  <c r="A27" i="9"/>
  <c r="A28" i="9"/>
  <c r="A29" i="9"/>
  <c r="A30" i="9"/>
  <c r="A31" i="9"/>
  <c r="A32" i="9"/>
  <c r="A33" i="9"/>
  <c r="A34" i="9"/>
  <c r="A35" i="9"/>
  <c r="A36" i="9"/>
  <c r="A37" i="9"/>
  <c r="A38" i="9"/>
  <c r="A39" i="9"/>
  <c r="A40" i="9"/>
  <c r="A41" i="9"/>
  <c r="A42" i="9"/>
  <c r="A43" i="9"/>
  <c r="A44" i="9"/>
  <c r="A45" i="9"/>
  <c r="A46" i="9"/>
  <c r="A47" i="9"/>
  <c r="A48" i="9"/>
  <c r="A49" i="9"/>
  <c r="A50" i="9"/>
  <c r="A51" i="9"/>
  <c r="A52" i="9"/>
  <c r="A53" i="9"/>
  <c r="A54" i="9"/>
  <c r="A55" i="9"/>
  <c r="A56" i="9"/>
  <c r="A57" i="9"/>
  <c r="A58" i="9"/>
  <c r="A59" i="9"/>
  <c r="A60" i="9"/>
  <c r="A61" i="9"/>
  <c r="A62" i="9"/>
  <c r="A63" i="9"/>
  <c r="A64" i="9"/>
  <c r="A65" i="9"/>
  <c r="A66" i="9"/>
  <c r="A67" i="9"/>
  <c r="A68" i="9"/>
  <c r="A69" i="9"/>
  <c r="A70" i="9"/>
  <c r="A71" i="9"/>
  <c r="A72" i="9"/>
  <c r="A73" i="9"/>
  <c r="A74" i="9"/>
  <c r="A75" i="9"/>
  <c r="A76" i="9"/>
  <c r="A77" i="9"/>
  <c r="A78" i="9"/>
  <c r="A79" i="9"/>
  <c r="A80" i="9"/>
  <c r="A81" i="9"/>
  <c r="A82" i="9"/>
  <c r="A83" i="9"/>
  <c r="A84" i="9"/>
  <c r="A85" i="9"/>
  <c r="A86" i="9"/>
  <c r="A87" i="9"/>
  <c r="A88" i="9"/>
  <c r="A89" i="9"/>
  <c r="A90" i="9"/>
  <c r="A91" i="9"/>
  <c r="A92" i="9"/>
  <c r="A93" i="9"/>
  <c r="A94" i="9"/>
  <c r="A95" i="9"/>
  <c r="A96" i="9"/>
  <c r="A97" i="9"/>
  <c r="A98" i="9"/>
  <c r="A99" i="9"/>
  <c r="A100" i="9"/>
  <c r="A101" i="9"/>
  <c r="A102" i="9"/>
  <c r="A103" i="9"/>
  <c r="A104" i="9"/>
  <c r="A105" i="9"/>
  <c r="A106" i="9"/>
  <c r="A107" i="9"/>
  <c r="A108" i="9"/>
  <c r="A109" i="9"/>
  <c r="A110" i="9"/>
  <c r="A111" i="9"/>
  <c r="A112" i="9"/>
  <c r="A113" i="9"/>
  <c r="A114" i="9"/>
  <c r="A115" i="9"/>
  <c r="A116" i="9"/>
  <c r="A117" i="9"/>
  <c r="A118" i="9"/>
  <c r="A119" i="9"/>
  <c r="A120" i="9"/>
  <c r="A121" i="9"/>
  <c r="A122" i="9"/>
  <c r="A123" i="9"/>
  <c r="A124" i="9"/>
  <c r="A125" i="9"/>
  <c r="A126" i="9"/>
  <c r="A127" i="9"/>
  <c r="A128" i="9"/>
  <c r="A129" i="9"/>
  <c r="A130" i="9"/>
  <c r="A131" i="9"/>
  <c r="A132" i="9"/>
  <c r="A133" i="9"/>
  <c r="A134" i="9"/>
  <c r="A135" i="9"/>
  <c r="A136" i="9"/>
  <c r="A137" i="9"/>
  <c r="A138" i="9"/>
  <c r="A139" i="9"/>
  <c r="A140" i="9"/>
  <c r="A141" i="9"/>
  <c r="A142" i="9"/>
  <c r="A143" i="9"/>
  <c r="A144" i="9"/>
  <c r="A145" i="9"/>
  <c r="A146" i="9"/>
  <c r="A147" i="9"/>
  <c r="A148" i="9"/>
  <c r="A149" i="9"/>
  <c r="A150" i="9"/>
  <c r="A151" i="9"/>
  <c r="A152" i="9"/>
  <c r="A153" i="9"/>
  <c r="A154" i="9"/>
  <c r="A155" i="9"/>
  <c r="A156" i="9"/>
  <c r="A157" i="9"/>
  <c r="A158" i="9"/>
  <c r="A159" i="9"/>
  <c r="A160" i="9"/>
  <c r="A161" i="9"/>
  <c r="A162" i="9"/>
  <c r="A163" i="9"/>
  <c r="A164" i="9"/>
  <c r="A165" i="9"/>
  <c r="A166" i="9"/>
  <c r="A167" i="9"/>
  <c r="A168" i="9"/>
  <c r="A169" i="9"/>
  <c r="A170" i="9"/>
  <c r="A171" i="9"/>
  <c r="A172" i="9"/>
  <c r="A173" i="9"/>
  <c r="A174" i="9"/>
  <c r="A175" i="9"/>
  <c r="A176" i="9"/>
  <c r="A177" i="9"/>
  <c r="A178" i="9"/>
  <c r="A179" i="9"/>
  <c r="A180" i="9"/>
  <c r="A181" i="9"/>
  <c r="A182" i="9"/>
  <c r="A183" i="9"/>
  <c r="A184" i="9"/>
  <c r="A185" i="9"/>
  <c r="A186" i="9"/>
  <c r="A187" i="9"/>
  <c r="A188" i="9"/>
  <c r="A189" i="9"/>
  <c r="A190" i="9"/>
  <c r="A191" i="9"/>
  <c r="A192" i="9"/>
  <c r="A193" i="9"/>
  <c r="A194" i="9"/>
  <c r="A195" i="9"/>
  <c r="A196" i="9"/>
  <c r="A197" i="9"/>
  <c r="A198" i="9"/>
  <c r="A199" i="9"/>
  <c r="A200" i="9"/>
  <c r="A201" i="9"/>
  <c r="A202" i="9"/>
  <c r="A203" i="9"/>
  <c r="A204" i="9"/>
  <c r="A205" i="9"/>
  <c r="A206" i="9"/>
  <c r="A207" i="9"/>
  <c r="A208" i="9"/>
  <c r="A209" i="9"/>
  <c r="A210" i="9"/>
  <c r="A211" i="9"/>
  <c r="A212" i="9"/>
  <c r="A213" i="9"/>
  <c r="A214" i="9"/>
  <c r="A215" i="9"/>
  <c r="A216" i="9"/>
  <c r="A217" i="9"/>
  <c r="A218" i="9"/>
  <c r="A219" i="9"/>
  <c r="A220" i="9"/>
  <c r="A20" i="9"/>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83" i="8"/>
  <c r="A84" i="8"/>
  <c r="A85" i="8"/>
  <c r="A86" i="8"/>
  <c r="A87" i="8"/>
  <c r="A88" i="8"/>
  <c r="A89" i="8"/>
  <c r="A90" i="8"/>
  <c r="A91" i="8"/>
  <c r="A92" i="8"/>
  <c r="A93" i="8"/>
  <c r="A94" i="8"/>
  <c r="A95" i="8"/>
  <c r="A96" i="8"/>
  <c r="A97" i="8"/>
  <c r="A98" i="8"/>
  <c r="A99" i="8"/>
  <c r="A100" i="8"/>
  <c r="A101" i="8"/>
  <c r="A102" i="8"/>
  <c r="A103" i="8"/>
  <c r="A104" i="8"/>
  <c r="A105" i="8"/>
  <c r="A106" i="8"/>
  <c r="A107" i="8"/>
  <c r="A108" i="8"/>
  <c r="A109" i="8"/>
  <c r="A110" i="8"/>
  <c r="A111" i="8"/>
  <c r="A112" i="8"/>
  <c r="A113" i="8"/>
  <c r="A114" i="8"/>
  <c r="A115" i="8"/>
  <c r="A116" i="8"/>
  <c r="A117" i="8"/>
  <c r="A118" i="8"/>
  <c r="A119" i="8"/>
  <c r="A120" i="8"/>
  <c r="A121" i="8"/>
  <c r="A122" i="8"/>
  <c r="A123" i="8"/>
  <c r="A124" i="8"/>
  <c r="A125" i="8"/>
  <c r="A126" i="8"/>
  <c r="A127" i="8"/>
  <c r="A128" i="8"/>
  <c r="A129" i="8"/>
  <c r="A130" i="8"/>
  <c r="A131" i="8"/>
  <c r="A132" i="8"/>
  <c r="A133" i="8"/>
  <c r="A134" i="8"/>
  <c r="A135" i="8"/>
  <c r="A136" i="8"/>
  <c r="A137" i="8"/>
  <c r="A138" i="8"/>
  <c r="A139" i="8"/>
  <c r="A140" i="8"/>
  <c r="A141" i="8"/>
  <c r="A142" i="8"/>
  <c r="A143" i="8"/>
  <c r="A144" i="8"/>
  <c r="A145" i="8"/>
  <c r="A146" i="8"/>
  <c r="A147" i="8"/>
  <c r="A148" i="8"/>
  <c r="A149" i="8"/>
  <c r="A150" i="8"/>
  <c r="A151" i="8"/>
  <c r="A152" i="8"/>
  <c r="A153" i="8"/>
  <c r="A154" i="8"/>
  <c r="A155" i="8"/>
  <c r="A156" i="8"/>
  <c r="A157" i="8"/>
  <c r="A158" i="8"/>
  <c r="A159" i="8"/>
  <c r="A160" i="8"/>
  <c r="A161" i="8"/>
  <c r="A162" i="8"/>
  <c r="A163" i="8"/>
  <c r="A164" i="8"/>
  <c r="A165" i="8"/>
  <c r="A166" i="8"/>
  <c r="A167" i="8"/>
  <c r="A168" i="8"/>
  <c r="A169" i="8"/>
  <c r="A170" i="8"/>
  <c r="A171" i="8"/>
  <c r="A172" i="8"/>
  <c r="A173" i="8"/>
  <c r="A174" i="8"/>
  <c r="A175" i="8"/>
  <c r="A176" i="8"/>
  <c r="A177" i="8"/>
  <c r="A178" i="8"/>
  <c r="A179" i="8"/>
  <c r="A180" i="8"/>
  <c r="A181" i="8"/>
  <c r="A182" i="8"/>
  <c r="A183" i="8"/>
  <c r="A184" i="8"/>
  <c r="A20" i="8"/>
  <c r="A21" i="7"/>
  <c r="A22" i="7"/>
  <c r="A23" i="7"/>
  <c r="A24" i="7"/>
  <c r="A25" i="7"/>
  <c r="A26" i="7"/>
  <c r="A27" i="7"/>
  <c r="A28" i="7"/>
  <c r="A29" i="7"/>
  <c r="A30" i="7"/>
  <c r="A31" i="7"/>
  <c r="A32" i="7"/>
  <c r="A33" i="7"/>
  <c r="A34" i="7"/>
  <c r="A35" i="7"/>
  <c r="A36" i="7"/>
  <c r="A37" i="7"/>
  <c r="A38" i="7"/>
  <c r="A39" i="7"/>
  <c r="A40" i="7"/>
  <c r="A41" i="7"/>
  <c r="A42" i="7"/>
  <c r="A43" i="7"/>
  <c r="A44" i="7"/>
  <c r="A45" i="7"/>
  <c r="A46" i="7"/>
  <c r="A47" i="7"/>
  <c r="A48" i="7"/>
  <c r="A49" i="7"/>
  <c r="A50" i="7"/>
  <c r="A51" i="7"/>
  <c r="A52" i="7"/>
  <c r="A53" i="7"/>
  <c r="A54" i="7"/>
  <c r="A55" i="7"/>
  <c r="A56" i="7"/>
  <c r="A57" i="7"/>
  <c r="A58" i="7"/>
  <c r="A59" i="7"/>
  <c r="A60" i="7"/>
  <c r="A61" i="7"/>
  <c r="A62" i="7"/>
  <c r="A63" i="7"/>
  <c r="A64" i="7"/>
  <c r="A65" i="7"/>
  <c r="A66" i="7"/>
  <c r="A67" i="7"/>
  <c r="A68" i="7"/>
  <c r="A69" i="7"/>
  <c r="A70" i="7"/>
  <c r="A71" i="7"/>
  <c r="A72" i="7"/>
  <c r="A73" i="7"/>
  <c r="A74" i="7"/>
  <c r="A75" i="7"/>
  <c r="A76" i="7"/>
  <c r="A77" i="7"/>
  <c r="A78" i="7"/>
  <c r="A79" i="7"/>
  <c r="A80" i="7"/>
  <c r="A81" i="7"/>
  <c r="A82" i="7"/>
  <c r="A83" i="7"/>
  <c r="A84" i="7"/>
  <c r="A85" i="7"/>
  <c r="A86" i="7"/>
  <c r="A87" i="7"/>
  <c r="A88" i="7"/>
  <c r="A89" i="7"/>
  <c r="A90" i="7"/>
  <c r="A91" i="7"/>
  <c r="A92" i="7"/>
  <c r="A93" i="7"/>
  <c r="A94" i="7"/>
  <c r="A95" i="7"/>
  <c r="A96" i="7"/>
  <c r="A97" i="7"/>
  <c r="A98" i="7"/>
  <c r="A99" i="7"/>
  <c r="A100" i="7"/>
  <c r="A101" i="7"/>
  <c r="A102" i="7"/>
  <c r="A103" i="7"/>
  <c r="A104" i="7"/>
  <c r="A105" i="7"/>
  <c r="A106" i="7"/>
  <c r="A107" i="7"/>
  <c r="A108" i="7"/>
  <c r="A109" i="7"/>
  <c r="A110" i="7"/>
  <c r="A111" i="7"/>
  <c r="A112" i="7"/>
  <c r="A113" i="7"/>
  <c r="A114" i="7"/>
  <c r="A115" i="7"/>
  <c r="A116" i="7"/>
  <c r="A117" i="7"/>
  <c r="A118" i="7"/>
  <c r="A20" i="7"/>
  <c r="A21" i="6"/>
  <c r="A22" i="6"/>
  <c r="A23" i="6"/>
  <c r="A24" i="6"/>
  <c r="A25" i="6"/>
  <c r="A26" i="6"/>
  <c r="A27" i="6"/>
  <c r="A28" i="6"/>
  <c r="A29" i="6"/>
  <c r="A30" i="6"/>
  <c r="A31" i="6"/>
  <c r="A32" i="6"/>
  <c r="A33" i="6"/>
  <c r="A34" i="6"/>
  <c r="A35" i="6"/>
  <c r="A36" i="6"/>
  <c r="A37" i="6"/>
  <c r="A38" i="6"/>
  <c r="A39" i="6"/>
  <c r="A40" i="6"/>
  <c r="A41" i="6"/>
  <c r="A42" i="6"/>
  <c r="A43" i="6"/>
  <c r="A44" i="6"/>
  <c r="A45" i="6"/>
  <c r="A46" i="6"/>
  <c r="A47" i="6"/>
  <c r="A48" i="6"/>
  <c r="A49" i="6"/>
  <c r="A50" i="6"/>
  <c r="A51" i="6"/>
  <c r="A52" i="6"/>
  <c r="A53" i="6"/>
  <c r="A54" i="6"/>
  <c r="A55" i="6"/>
  <c r="A56" i="6"/>
  <c r="A57" i="6"/>
  <c r="A58" i="6"/>
  <c r="A59" i="6"/>
  <c r="A60" i="6"/>
  <c r="A61" i="6"/>
  <c r="A62" i="6"/>
  <c r="A63" i="6"/>
  <c r="A64" i="6"/>
  <c r="A65" i="6"/>
  <c r="A66" i="6"/>
  <c r="A67" i="6"/>
  <c r="A68" i="6"/>
  <c r="A69" i="6"/>
  <c r="A70" i="6"/>
  <c r="A71" i="6"/>
  <c r="A72" i="6"/>
  <c r="A73" i="6"/>
  <c r="A74" i="6"/>
  <c r="A75" i="6"/>
  <c r="A76" i="6"/>
  <c r="A77" i="6"/>
  <c r="A78" i="6"/>
  <c r="A79" i="6"/>
  <c r="A80" i="6"/>
  <c r="A81" i="6"/>
  <c r="A82" i="6"/>
  <c r="A83" i="6"/>
  <c r="A84" i="6"/>
  <c r="A85" i="6"/>
  <c r="A86" i="6"/>
  <c r="A87" i="6"/>
  <c r="A88" i="6"/>
  <c r="A89" i="6"/>
  <c r="A90" i="6"/>
  <c r="A91" i="6"/>
  <c r="A92" i="6"/>
  <c r="A93" i="6"/>
  <c r="A94" i="6"/>
  <c r="A95" i="6"/>
  <c r="A96" i="6"/>
  <c r="A97" i="6"/>
  <c r="A98" i="6"/>
  <c r="A99" i="6"/>
  <c r="A100" i="6"/>
  <c r="A101" i="6"/>
  <c r="A102" i="6"/>
  <c r="A103" i="6"/>
  <c r="A104" i="6"/>
  <c r="A105" i="6"/>
  <c r="A106" i="6"/>
  <c r="A107" i="6"/>
  <c r="A108" i="6"/>
  <c r="A109" i="6"/>
  <c r="A110" i="6"/>
  <c r="A111" i="6"/>
  <c r="A112" i="6"/>
  <c r="A113" i="6"/>
  <c r="A114" i="6"/>
  <c r="A115" i="6"/>
  <c r="A116" i="6"/>
  <c r="A117" i="6"/>
  <c r="A20" i="6"/>
  <c r="A21" i="5"/>
  <c r="A22" i="5"/>
  <c r="A23" i="5"/>
  <c r="A24" i="5"/>
  <c r="A25" i="5"/>
  <c r="A26" i="5"/>
  <c r="A27" i="5"/>
  <c r="A28" i="5"/>
  <c r="A29" i="5"/>
  <c r="A30" i="5"/>
  <c r="A31" i="5"/>
  <c r="A32" i="5"/>
  <c r="A33" i="5"/>
  <c r="A34" i="5"/>
  <c r="A35" i="5"/>
  <c r="A36" i="5"/>
  <c r="A37" i="5"/>
  <c r="A38" i="5"/>
  <c r="A39" i="5"/>
  <c r="A40" i="5"/>
  <c r="A41" i="5"/>
  <c r="A42" i="5"/>
  <c r="A43" i="5"/>
  <c r="A44" i="5"/>
  <c r="A45" i="5"/>
  <c r="A46" i="5"/>
  <c r="A47" i="5"/>
  <c r="A48" i="5"/>
  <c r="A49" i="5"/>
  <c r="A50" i="5"/>
  <c r="A51" i="5"/>
  <c r="A52" i="5"/>
  <c r="A53" i="5"/>
  <c r="A54" i="5"/>
  <c r="A55" i="5"/>
  <c r="A56" i="5"/>
  <c r="A57" i="5"/>
  <c r="A58" i="5"/>
  <c r="A59" i="5"/>
  <c r="A60" i="5"/>
  <c r="A61" i="5"/>
  <c r="A62" i="5"/>
  <c r="A63" i="5"/>
  <c r="A64" i="5"/>
  <c r="A65" i="5"/>
  <c r="A66" i="5"/>
  <c r="A67" i="5"/>
  <c r="A68" i="5"/>
  <c r="A69" i="5"/>
  <c r="A70" i="5"/>
  <c r="A71" i="5"/>
  <c r="A72" i="5"/>
  <c r="A73" i="5"/>
  <c r="A74" i="5"/>
  <c r="A75" i="5"/>
  <c r="A76" i="5"/>
  <c r="A77" i="5"/>
  <c r="A78" i="5"/>
  <c r="A79" i="5"/>
  <c r="A80" i="5"/>
  <c r="A81" i="5"/>
  <c r="A82" i="5"/>
  <c r="A83" i="5"/>
  <c r="A84" i="5"/>
  <c r="A85" i="5"/>
  <c r="A86" i="5"/>
  <c r="A87" i="5"/>
  <c r="A88" i="5"/>
  <c r="A89" i="5"/>
  <c r="A90" i="5"/>
  <c r="A91" i="5"/>
  <c r="A92" i="5"/>
  <c r="A93" i="5"/>
  <c r="A94" i="5"/>
  <c r="A95" i="5"/>
  <c r="A96" i="5"/>
  <c r="A97" i="5"/>
  <c r="A98" i="5"/>
  <c r="A99" i="5"/>
  <c r="A100" i="5"/>
  <c r="A101" i="5"/>
  <c r="A102" i="5"/>
  <c r="A103" i="5"/>
  <c r="A104" i="5"/>
  <c r="A105" i="5"/>
  <c r="A106" i="5"/>
  <c r="A107" i="5"/>
  <c r="A108" i="5"/>
  <c r="A109" i="5"/>
  <c r="A110" i="5"/>
  <c r="A111" i="5"/>
  <c r="A112" i="5"/>
  <c r="A113" i="5"/>
  <c r="A114" i="5"/>
  <c r="A115" i="5"/>
  <c r="A116" i="5"/>
  <c r="A117" i="5"/>
  <c r="A20" i="5"/>
  <c r="A21" i="4"/>
  <c r="A22" i="4"/>
  <c r="A23" i="4"/>
  <c r="A24" i="4"/>
  <c r="A25" i="4"/>
  <c r="A26" i="4"/>
  <c r="A27" i="4"/>
  <c r="A28" i="4"/>
  <c r="A29" i="4"/>
  <c r="A30" i="4"/>
  <c r="A31" i="4"/>
  <c r="A32" i="4"/>
  <c r="A33" i="4"/>
  <c r="A34" i="4"/>
  <c r="A35" i="4"/>
  <c r="A36" i="4"/>
  <c r="A37" i="4"/>
  <c r="A38" i="4"/>
  <c r="A39" i="4"/>
  <c r="A40" i="4"/>
  <c r="A41" i="4"/>
  <c r="A42" i="4"/>
  <c r="A43" i="4"/>
  <c r="A44" i="4"/>
  <c r="A45" i="4"/>
  <c r="A46" i="4"/>
  <c r="A47" i="4"/>
  <c r="A48" i="4"/>
  <c r="A49" i="4"/>
  <c r="A50" i="4"/>
  <c r="A51" i="4"/>
  <c r="A52" i="4"/>
  <c r="A53" i="4"/>
  <c r="A54" i="4"/>
  <c r="A55" i="4"/>
  <c r="A56" i="4"/>
  <c r="A57" i="4"/>
  <c r="A58" i="4"/>
  <c r="A59" i="4"/>
  <c r="A60" i="4"/>
  <c r="A61" i="4"/>
  <c r="A62" i="4"/>
  <c r="A63" i="4"/>
  <c r="A64" i="4"/>
  <c r="A65" i="4"/>
  <c r="A66" i="4"/>
  <c r="A67" i="4"/>
  <c r="A68" i="4"/>
  <c r="A69" i="4"/>
  <c r="A70" i="4"/>
  <c r="A71" i="4"/>
  <c r="A72" i="4"/>
  <c r="A73" i="4"/>
  <c r="A74" i="4"/>
  <c r="A75" i="4"/>
  <c r="A76" i="4"/>
  <c r="A77" i="4"/>
  <c r="A78" i="4"/>
  <c r="A79" i="4"/>
  <c r="A80" i="4"/>
  <c r="A81" i="4"/>
  <c r="A82" i="4"/>
  <c r="A83" i="4"/>
  <c r="A84" i="4"/>
  <c r="A85" i="4"/>
  <c r="A86" i="4"/>
  <c r="A87" i="4"/>
  <c r="A88" i="4"/>
  <c r="A89" i="4"/>
  <c r="A90" i="4"/>
  <c r="A91" i="4"/>
  <c r="A92" i="4"/>
  <c r="A93" i="4"/>
  <c r="A94" i="4"/>
  <c r="A95" i="4"/>
  <c r="A96" i="4"/>
  <c r="A97" i="4"/>
  <c r="A98" i="4"/>
  <c r="A99" i="4"/>
  <c r="A100" i="4"/>
  <c r="A101" i="4"/>
  <c r="A102" i="4"/>
  <c r="A103" i="4"/>
  <c r="A104" i="4"/>
  <c r="A105" i="4"/>
  <c r="A106" i="4"/>
  <c r="A107" i="4"/>
  <c r="A108" i="4"/>
  <c r="A109" i="4"/>
  <c r="A110" i="4"/>
  <c r="A111" i="4"/>
  <c r="A112" i="4"/>
  <c r="A113" i="4"/>
  <c r="A114" i="4"/>
  <c r="A115" i="4"/>
  <c r="A116" i="4"/>
  <c r="A117" i="4"/>
  <c r="A20" i="4"/>
  <c r="A21" i="1"/>
  <c r="A22" i="1"/>
  <c r="A23" i="1"/>
  <c r="A24" i="1"/>
  <c r="A25" i="1"/>
  <c r="A26" i="1"/>
  <c r="A27" i="1"/>
  <c r="A28" i="1"/>
  <c r="A29" i="1"/>
  <c r="A30" i="1"/>
  <c r="A31" i="1"/>
  <c r="A32" i="1"/>
  <c r="A33" i="1"/>
  <c r="A34" i="1"/>
  <c r="A35" i="1"/>
  <c r="A36" i="1"/>
  <c r="A37" i="1"/>
  <c r="A38" i="1"/>
  <c r="A39" i="1"/>
  <c r="A40" i="1"/>
  <c r="A41" i="1"/>
  <c r="A42" i="1"/>
  <c r="A43" i="1"/>
  <c r="A44" i="1"/>
  <c r="A45" i="1"/>
  <c r="A46" i="1"/>
  <c r="A47" i="1"/>
  <c r="A48" i="1"/>
  <c r="A49" i="1"/>
  <c r="A50" i="1"/>
  <c r="A51" i="1"/>
  <c r="A52" i="1"/>
  <c r="A53" i="1"/>
  <c r="A54" i="1"/>
  <c r="A55" i="1"/>
  <c r="A56" i="1"/>
  <c r="A57" i="1"/>
  <c r="A58" i="1"/>
  <c r="A59" i="1"/>
  <c r="A60" i="1"/>
  <c r="A61" i="1"/>
  <c r="A62" i="1"/>
  <c r="A63" i="1"/>
  <c r="A64" i="1"/>
  <c r="A65" i="1"/>
  <c r="A66" i="1"/>
  <c r="A67" i="1"/>
  <c r="A68" i="1"/>
  <c r="A69" i="1"/>
  <c r="A70" i="1"/>
  <c r="A71" i="1"/>
  <c r="A72" i="1"/>
  <c r="A73" i="1"/>
  <c r="A74" i="1"/>
  <c r="A75" i="1"/>
  <c r="A76" i="1"/>
  <c r="A77" i="1"/>
  <c r="A78" i="1"/>
  <c r="A79" i="1"/>
  <c r="A80" i="1"/>
  <c r="A81" i="1"/>
  <c r="A82" i="1"/>
  <c r="A83" i="1"/>
  <c r="A84" i="1"/>
  <c r="A85" i="1"/>
  <c r="A86" i="1"/>
  <c r="A87" i="1"/>
  <c r="A88" i="1"/>
  <c r="A89" i="1"/>
  <c r="A90" i="1"/>
  <c r="A91" i="1"/>
  <c r="A92" i="1"/>
  <c r="A93" i="1"/>
  <c r="A94" i="1"/>
  <c r="A95" i="1"/>
  <c r="A96" i="1"/>
  <c r="A97" i="1"/>
  <c r="A98" i="1"/>
  <c r="A99" i="1"/>
  <c r="A100" i="1"/>
  <c r="A101" i="1"/>
  <c r="A102" i="1"/>
  <c r="A103" i="1"/>
  <c r="A104" i="1"/>
  <c r="A105" i="1"/>
  <c r="A106" i="1"/>
  <c r="A107" i="1"/>
  <c r="A108" i="1"/>
  <c r="A109" i="1"/>
  <c r="A110" i="1"/>
  <c r="A111" i="1"/>
  <c r="A112" i="1"/>
  <c r="A113" i="1"/>
  <c r="A114" i="1"/>
  <c r="A115" i="1"/>
  <c r="A116" i="1"/>
  <c r="A117" i="1"/>
  <c r="A118" i="1"/>
  <c r="A119" i="1"/>
  <c r="A120" i="1"/>
  <c r="A121" i="1"/>
  <c r="A122" i="1"/>
  <c r="A123" i="1"/>
  <c r="A124" i="1"/>
  <c r="A125" i="1"/>
  <c r="A126" i="1"/>
  <c r="A127" i="1"/>
  <c r="A128" i="1"/>
  <c r="A129" i="1"/>
  <c r="A130" i="1"/>
  <c r="A131" i="1"/>
  <c r="A132" i="1"/>
  <c r="A133" i="1"/>
  <c r="A134" i="1"/>
  <c r="A135" i="1"/>
  <c r="A136" i="1"/>
  <c r="A137" i="1"/>
  <c r="A138" i="1"/>
  <c r="A139" i="1"/>
  <c r="A140" i="1"/>
  <c r="A141" i="1"/>
  <c r="A142" i="1"/>
  <c r="A143" i="1"/>
  <c r="A144" i="1"/>
  <c r="A145" i="1"/>
  <c r="A146" i="1"/>
  <c r="A147" i="1"/>
  <c r="A148" i="1"/>
  <c r="A149" i="1"/>
  <c r="A150" i="1"/>
  <c r="A151" i="1"/>
  <c r="A152" i="1"/>
  <c r="A153" i="1"/>
  <c r="A154" i="1"/>
  <c r="A155" i="1"/>
  <c r="A156" i="1"/>
  <c r="A157" i="1"/>
  <c r="A158" i="1"/>
  <c r="A159" i="1"/>
  <c r="A160" i="1"/>
  <c r="A161" i="1"/>
  <c r="A162" i="1"/>
  <c r="A163" i="1"/>
  <c r="A164" i="1"/>
  <c r="A165" i="1"/>
  <c r="A166" i="1"/>
  <c r="A167" i="1"/>
  <c r="A168" i="1"/>
  <c r="A169" i="1"/>
  <c r="A170" i="1"/>
  <c r="A171" i="1"/>
  <c r="A172" i="1"/>
  <c r="A173" i="1"/>
  <c r="A174" i="1"/>
  <c r="A175" i="1"/>
  <c r="A176" i="1"/>
  <c r="A177" i="1"/>
  <c r="A178" i="1"/>
  <c r="A179" i="1"/>
  <c r="A180" i="1"/>
  <c r="A181" i="1"/>
  <c r="A182" i="1"/>
  <c r="A183" i="1"/>
  <c r="A184" i="1"/>
  <c r="A185" i="1"/>
  <c r="A186" i="1"/>
  <c r="A187" i="1"/>
  <c r="A188" i="1"/>
  <c r="A189" i="1"/>
  <c r="A190" i="1"/>
  <c r="A191" i="1"/>
  <c r="A192" i="1"/>
  <c r="A193" i="1"/>
  <c r="A194" i="1"/>
  <c r="A195" i="1"/>
  <c r="A196" i="1"/>
  <c r="A197" i="1"/>
  <c r="A198" i="1"/>
  <c r="A199" i="1"/>
  <c r="A200" i="1"/>
  <c r="A201" i="1"/>
  <c r="A202" i="1"/>
  <c r="A203" i="1"/>
  <c r="A204" i="1"/>
  <c r="A205" i="1"/>
  <c r="A206" i="1"/>
  <c r="A207" i="1"/>
  <c r="A208" i="1"/>
  <c r="A209" i="1"/>
  <c r="A210" i="1"/>
  <c r="A211" i="1"/>
  <c r="A212" i="1"/>
  <c r="A213" i="1"/>
  <c r="A214" i="1"/>
  <c r="A215" i="1"/>
  <c r="A216" i="1"/>
  <c r="A217" i="1"/>
  <c r="A218" i="1"/>
  <c r="A219" i="1"/>
  <c r="A220" i="1"/>
  <c r="A221" i="1"/>
  <c r="A222" i="1"/>
  <c r="A223" i="1"/>
  <c r="A224" i="1"/>
  <c r="A225" i="1"/>
  <c r="A226" i="1"/>
  <c r="A227" i="1"/>
  <c r="A228" i="1"/>
  <c r="A229" i="1"/>
  <c r="A230" i="1"/>
  <c r="A231" i="1"/>
  <c r="A232" i="1"/>
  <c r="A20" i="1"/>
  <c r="A20" i="3"/>
  <c r="A21" i="3"/>
  <c r="A22" i="3"/>
  <c r="A23" i="3"/>
  <c r="A24" i="3"/>
  <c r="A25" i="3"/>
  <c r="A26" i="3"/>
  <c r="A27" i="3"/>
  <c r="A28" i="3"/>
  <c r="A29" i="3"/>
  <c r="A30" i="3"/>
  <c r="A31" i="3"/>
  <c r="A32" i="3"/>
  <c r="A33" i="3"/>
  <c r="A34" i="3"/>
  <c r="A35" i="3"/>
  <c r="A36" i="3"/>
  <c r="A37" i="3"/>
  <c r="A38" i="3"/>
  <c r="A39" i="3"/>
  <c r="A40" i="3"/>
  <c r="A41" i="3"/>
  <c r="A42" i="3"/>
  <c r="A43" i="3"/>
  <c r="A44" i="3"/>
  <c r="A45" i="3"/>
  <c r="A46" i="3"/>
  <c r="A47" i="3"/>
  <c r="A48" i="3"/>
  <c r="A49" i="3"/>
  <c r="A50" i="3"/>
  <c r="A51" i="3"/>
  <c r="A52" i="3"/>
  <c r="A53" i="3"/>
  <c r="A54" i="3"/>
  <c r="A55" i="3"/>
  <c r="A56" i="3"/>
  <c r="A57" i="3"/>
  <c r="A58" i="3"/>
  <c r="A59" i="3"/>
  <c r="A60" i="3"/>
  <c r="A61" i="3"/>
  <c r="A62" i="3"/>
  <c r="A63" i="3"/>
  <c r="A64" i="3"/>
  <c r="A65" i="3"/>
  <c r="A66" i="3"/>
  <c r="A67" i="3"/>
  <c r="A68" i="3"/>
  <c r="A69" i="3"/>
  <c r="A70" i="3"/>
  <c r="A71" i="3"/>
  <c r="A72" i="3"/>
  <c r="A73" i="3"/>
  <c r="A74" i="3"/>
  <c r="A75" i="3"/>
  <c r="A76" i="3"/>
  <c r="A77" i="3"/>
  <c r="A78" i="3"/>
  <c r="A79" i="3"/>
  <c r="A80" i="3"/>
  <c r="A81" i="3"/>
  <c r="A82" i="3"/>
  <c r="A83" i="3"/>
  <c r="A84" i="3"/>
  <c r="A85" i="3"/>
  <c r="A86" i="3"/>
  <c r="A87" i="3"/>
  <c r="A88" i="3"/>
  <c r="A89" i="3"/>
  <c r="A90" i="3"/>
  <c r="A91" i="3"/>
  <c r="A92" i="3"/>
  <c r="A93" i="3"/>
  <c r="A94" i="3"/>
  <c r="A95" i="3"/>
  <c r="A96" i="3"/>
  <c r="A97" i="3"/>
  <c r="A98" i="3"/>
  <c r="A99" i="3"/>
  <c r="A100" i="3"/>
  <c r="A101" i="3"/>
  <c r="A102" i="3"/>
  <c r="A103" i="3"/>
  <c r="A104" i="3"/>
  <c r="A105" i="3"/>
  <c r="A106" i="3"/>
  <c r="A107" i="3"/>
  <c r="A108" i="3"/>
  <c r="A109" i="3"/>
  <c r="A110" i="3"/>
  <c r="A111" i="3"/>
  <c r="A112" i="3"/>
  <c r="A113" i="3"/>
  <c r="A114" i="3"/>
  <c r="A115" i="3"/>
  <c r="A116" i="3"/>
  <c r="A117" i="3"/>
  <c r="A118" i="3"/>
  <c r="H20" i="1"/>
  <c r="H21" i="11"/>
  <c r="H22" i="11"/>
  <c r="H23" i="11"/>
  <c r="H24" i="11"/>
  <c r="H25" i="11"/>
  <c r="H26" i="11"/>
  <c r="H27" i="11"/>
  <c r="H28" i="11"/>
  <c r="H29" i="11"/>
  <c r="H30" i="11"/>
  <c r="H31" i="11"/>
  <c r="H32" i="11"/>
  <c r="H33" i="11"/>
  <c r="H34" i="11"/>
  <c r="H35" i="11"/>
  <c r="H36" i="11"/>
  <c r="H37" i="11"/>
  <c r="H38" i="11"/>
  <c r="H39" i="11"/>
  <c r="H40" i="11"/>
  <c r="H41" i="11"/>
  <c r="H42" i="11"/>
  <c r="H43" i="11"/>
  <c r="H44" i="11"/>
  <c r="H45" i="11"/>
  <c r="H46" i="11"/>
  <c r="H47" i="11"/>
  <c r="H48" i="11"/>
  <c r="H49" i="11"/>
  <c r="H50" i="11"/>
  <c r="H51" i="11"/>
  <c r="H52" i="11"/>
  <c r="H53" i="11"/>
  <c r="H54" i="11"/>
  <c r="H55" i="11"/>
  <c r="H56" i="11"/>
  <c r="H57" i="11"/>
  <c r="H58" i="11"/>
  <c r="H59" i="11"/>
  <c r="H60" i="11"/>
  <c r="H61" i="11"/>
  <c r="H62" i="11"/>
  <c r="H63" i="11"/>
  <c r="H64" i="11"/>
  <c r="H65" i="11"/>
  <c r="H66" i="11"/>
  <c r="H67" i="11"/>
  <c r="H68" i="11"/>
  <c r="H69" i="11"/>
  <c r="H70" i="11"/>
  <c r="H71" i="11"/>
  <c r="H72" i="11"/>
  <c r="H73" i="11"/>
  <c r="H74" i="11"/>
  <c r="H75" i="11"/>
  <c r="H76" i="11"/>
  <c r="H77" i="11"/>
  <c r="H78" i="11"/>
  <c r="H79" i="11"/>
  <c r="H80" i="11"/>
  <c r="H81" i="11"/>
  <c r="H82" i="11"/>
  <c r="H83" i="11"/>
  <c r="H84" i="11"/>
  <c r="H85" i="11"/>
  <c r="H86" i="11"/>
  <c r="H87" i="11"/>
  <c r="H88" i="11"/>
  <c r="H89" i="11"/>
  <c r="H90" i="11"/>
  <c r="H91" i="11"/>
  <c r="H92" i="11"/>
  <c r="H93" i="11"/>
  <c r="H94" i="11"/>
  <c r="H95" i="11"/>
  <c r="H96" i="11"/>
  <c r="H97" i="11"/>
  <c r="H98" i="11"/>
  <c r="H99" i="11"/>
  <c r="H100" i="11"/>
  <c r="H101" i="11"/>
  <c r="H102" i="11"/>
  <c r="H103" i="11"/>
  <c r="H104" i="11"/>
  <c r="H105" i="11"/>
  <c r="H106" i="11"/>
  <c r="H107" i="11"/>
  <c r="H108" i="11"/>
  <c r="H109" i="11"/>
  <c r="H110" i="11"/>
  <c r="H111" i="11"/>
  <c r="H112" i="11"/>
  <c r="H113" i="11"/>
  <c r="H114" i="11"/>
  <c r="H115" i="11"/>
  <c r="H116" i="11"/>
  <c r="H117" i="11"/>
  <c r="H118" i="11"/>
  <c r="H20" i="11"/>
  <c r="H21" i="10"/>
  <c r="H22" i="10"/>
  <c r="H23" i="10"/>
  <c r="H24" i="10"/>
  <c r="H25" i="10"/>
  <c r="H26" i="10"/>
  <c r="H27" i="10"/>
  <c r="H28" i="10"/>
  <c r="H29" i="10"/>
  <c r="H30" i="10"/>
  <c r="H31" i="10"/>
  <c r="H32" i="10"/>
  <c r="H33" i="10"/>
  <c r="H34" i="10"/>
  <c r="H35" i="10"/>
  <c r="H36" i="10"/>
  <c r="H37" i="10"/>
  <c r="H38" i="10"/>
  <c r="H39" i="10"/>
  <c r="H40" i="10"/>
  <c r="H41" i="10"/>
  <c r="H42" i="10"/>
  <c r="H43" i="10"/>
  <c r="H44" i="10"/>
  <c r="H45" i="10"/>
  <c r="H46" i="10"/>
  <c r="H47" i="10"/>
  <c r="H48" i="10"/>
  <c r="H49" i="10"/>
  <c r="H50" i="10"/>
  <c r="H51" i="10"/>
  <c r="H52" i="10"/>
  <c r="H53" i="10"/>
  <c r="H54" i="10"/>
  <c r="H55" i="10"/>
  <c r="H56" i="10"/>
  <c r="H57" i="10"/>
  <c r="H58" i="10"/>
  <c r="H59" i="10"/>
  <c r="H60" i="10"/>
  <c r="H61" i="10"/>
  <c r="H62" i="10"/>
  <c r="H63" i="10"/>
  <c r="H64" i="10"/>
  <c r="H65" i="10"/>
  <c r="H66" i="10"/>
  <c r="H67" i="10"/>
  <c r="H68" i="10"/>
  <c r="H69" i="10"/>
  <c r="H70" i="10"/>
  <c r="H71" i="10"/>
  <c r="H72" i="10"/>
  <c r="H73" i="10"/>
  <c r="H74" i="10"/>
  <c r="H75" i="10"/>
  <c r="H76" i="10"/>
  <c r="H77" i="10"/>
  <c r="H78" i="10"/>
  <c r="H79" i="10"/>
  <c r="H80" i="10"/>
  <c r="H81" i="10"/>
  <c r="H82" i="10"/>
  <c r="H83" i="10"/>
  <c r="H84" i="10"/>
  <c r="H85" i="10"/>
  <c r="H86" i="10"/>
  <c r="H87" i="10"/>
  <c r="H88" i="10"/>
  <c r="H89" i="10"/>
  <c r="H90" i="10"/>
  <c r="H91" i="10"/>
  <c r="H92" i="10"/>
  <c r="H93" i="10"/>
  <c r="H94" i="10"/>
  <c r="H95" i="10"/>
  <c r="H96" i="10"/>
  <c r="H97" i="10"/>
  <c r="H98" i="10"/>
  <c r="H99" i="10"/>
  <c r="H100" i="10"/>
  <c r="H101" i="10"/>
  <c r="H102" i="10"/>
  <c r="H103" i="10"/>
  <c r="H104" i="10"/>
  <c r="H105" i="10"/>
  <c r="H106" i="10"/>
  <c r="H107" i="10"/>
  <c r="H108" i="10"/>
  <c r="H109" i="10"/>
  <c r="H110" i="10"/>
  <c r="H111" i="10"/>
  <c r="H112" i="10"/>
  <c r="H113" i="10"/>
  <c r="H114" i="10"/>
  <c r="H115" i="10"/>
  <c r="H116" i="10"/>
  <c r="H117" i="10"/>
  <c r="H20" i="10"/>
  <c r="H220" i="9"/>
  <c r="K220" i="9"/>
  <c r="L220" i="9"/>
  <c r="M220" i="9"/>
  <c r="H21" i="9"/>
  <c r="H22" i="9"/>
  <c r="H23" i="9"/>
  <c r="H24" i="9"/>
  <c r="H25" i="9"/>
  <c r="H26" i="9"/>
  <c r="H27" i="9"/>
  <c r="H28" i="9"/>
  <c r="H29" i="9"/>
  <c r="H30" i="9"/>
  <c r="H31" i="9"/>
  <c r="H32" i="9"/>
  <c r="H33" i="9"/>
  <c r="H34" i="9"/>
  <c r="H35" i="9"/>
  <c r="H36" i="9"/>
  <c r="H37" i="9"/>
  <c r="H38" i="9"/>
  <c r="H39" i="9"/>
  <c r="H40" i="9"/>
  <c r="H41" i="9"/>
  <c r="H42" i="9"/>
  <c r="H43" i="9"/>
  <c r="H44" i="9"/>
  <c r="H45" i="9"/>
  <c r="H46" i="9"/>
  <c r="H47" i="9"/>
  <c r="H48" i="9"/>
  <c r="H49" i="9"/>
  <c r="H50" i="9"/>
  <c r="H51" i="9"/>
  <c r="H52" i="9"/>
  <c r="H53" i="9"/>
  <c r="H54" i="9"/>
  <c r="H55" i="9"/>
  <c r="H56" i="9"/>
  <c r="H57" i="9"/>
  <c r="H58" i="9"/>
  <c r="H59" i="9"/>
  <c r="H60" i="9"/>
  <c r="H61" i="9"/>
  <c r="H62" i="9"/>
  <c r="H63" i="9"/>
  <c r="H64" i="9"/>
  <c r="H65" i="9"/>
  <c r="H66" i="9"/>
  <c r="H67" i="9"/>
  <c r="H68" i="9"/>
  <c r="H69" i="9"/>
  <c r="H70" i="9"/>
  <c r="H71" i="9"/>
  <c r="H72" i="9"/>
  <c r="H73" i="9"/>
  <c r="H74" i="9"/>
  <c r="H75" i="9"/>
  <c r="H76" i="9"/>
  <c r="H77" i="9"/>
  <c r="H78" i="9"/>
  <c r="H79" i="9"/>
  <c r="H80" i="9"/>
  <c r="H81" i="9"/>
  <c r="H82" i="9"/>
  <c r="H83" i="9"/>
  <c r="H84" i="9"/>
  <c r="H85" i="9"/>
  <c r="H86" i="9"/>
  <c r="H87" i="9"/>
  <c r="H88" i="9"/>
  <c r="H89" i="9"/>
  <c r="H90" i="9"/>
  <c r="H91" i="9"/>
  <c r="H92" i="9"/>
  <c r="H93" i="9"/>
  <c r="H94" i="9"/>
  <c r="H95" i="9"/>
  <c r="H96" i="9"/>
  <c r="H97" i="9"/>
  <c r="H98" i="9"/>
  <c r="H99" i="9"/>
  <c r="H100" i="9"/>
  <c r="H101" i="9"/>
  <c r="H102" i="9"/>
  <c r="H103" i="9"/>
  <c r="H104" i="9"/>
  <c r="H105" i="9"/>
  <c r="H106" i="9"/>
  <c r="H107" i="9"/>
  <c r="H108" i="9"/>
  <c r="H109" i="9"/>
  <c r="H110" i="9"/>
  <c r="H111" i="9"/>
  <c r="H112" i="9"/>
  <c r="H113" i="9"/>
  <c r="H114" i="9"/>
  <c r="H115" i="9"/>
  <c r="H116" i="9"/>
  <c r="H117" i="9"/>
  <c r="H118" i="9"/>
  <c r="H119" i="9"/>
  <c r="H120" i="9"/>
  <c r="H121" i="9"/>
  <c r="H122" i="9"/>
  <c r="H123" i="9"/>
  <c r="H124" i="9"/>
  <c r="H125" i="9"/>
  <c r="H126" i="9"/>
  <c r="H127" i="9"/>
  <c r="H128" i="9"/>
  <c r="H129" i="9"/>
  <c r="H130" i="9"/>
  <c r="H131" i="9"/>
  <c r="H132" i="9"/>
  <c r="H133" i="9"/>
  <c r="H134" i="9"/>
  <c r="H135" i="9"/>
  <c r="H136" i="9"/>
  <c r="H137" i="9"/>
  <c r="H138" i="9"/>
  <c r="H139" i="9"/>
  <c r="H140" i="9"/>
  <c r="H141" i="9"/>
  <c r="H142" i="9"/>
  <c r="H143" i="9"/>
  <c r="H144" i="9"/>
  <c r="H145" i="9"/>
  <c r="H146" i="9"/>
  <c r="H147" i="9"/>
  <c r="H148" i="9"/>
  <c r="H149" i="9"/>
  <c r="H150" i="9"/>
  <c r="H151" i="9"/>
  <c r="H152" i="9"/>
  <c r="H153" i="9"/>
  <c r="H154" i="9"/>
  <c r="H155" i="9"/>
  <c r="H156" i="9"/>
  <c r="H157" i="9"/>
  <c r="H158" i="9"/>
  <c r="H159" i="9"/>
  <c r="H160" i="9"/>
  <c r="H161" i="9"/>
  <c r="H162" i="9"/>
  <c r="H163" i="9"/>
  <c r="H164" i="9"/>
  <c r="H165" i="9"/>
  <c r="H166" i="9"/>
  <c r="H167" i="9"/>
  <c r="H168" i="9"/>
  <c r="H169" i="9"/>
  <c r="H170" i="9"/>
  <c r="H171" i="9"/>
  <c r="H172" i="9"/>
  <c r="H173" i="9"/>
  <c r="H174" i="9"/>
  <c r="H175" i="9"/>
  <c r="H176" i="9"/>
  <c r="H177" i="9"/>
  <c r="H178" i="9"/>
  <c r="H179" i="9"/>
  <c r="H180" i="9"/>
  <c r="H181" i="9"/>
  <c r="H182" i="9"/>
  <c r="H183" i="9"/>
  <c r="H184" i="9"/>
  <c r="H185" i="9"/>
  <c r="H186" i="9"/>
  <c r="H187" i="9"/>
  <c r="H188" i="9"/>
  <c r="H189" i="9"/>
  <c r="H190" i="9"/>
  <c r="H191" i="9"/>
  <c r="H192" i="9"/>
  <c r="H193" i="9"/>
  <c r="H194" i="9"/>
  <c r="H195" i="9"/>
  <c r="H196" i="9"/>
  <c r="H197" i="9"/>
  <c r="H198" i="9"/>
  <c r="H199" i="9"/>
  <c r="H200" i="9"/>
  <c r="H201" i="9"/>
  <c r="H202" i="9"/>
  <c r="H203" i="9"/>
  <c r="H204" i="9"/>
  <c r="H205" i="9"/>
  <c r="H206" i="9"/>
  <c r="H207" i="9"/>
  <c r="H208" i="9"/>
  <c r="H209" i="9"/>
  <c r="H210" i="9"/>
  <c r="H211" i="9"/>
  <c r="H212" i="9"/>
  <c r="H213" i="9"/>
  <c r="H214" i="9"/>
  <c r="H215" i="9"/>
  <c r="H216" i="9"/>
  <c r="H217" i="9"/>
  <c r="H218" i="9"/>
  <c r="H219" i="9"/>
  <c r="H20" i="9"/>
  <c r="H21" i="8"/>
  <c r="H22" i="8"/>
  <c r="H23" i="8"/>
  <c r="H24" i="8"/>
  <c r="H25" i="8"/>
  <c r="H26" i="8"/>
  <c r="H27" i="8"/>
  <c r="H28" i="8"/>
  <c r="H29" i="8"/>
  <c r="H30" i="8"/>
  <c r="H31" i="8"/>
  <c r="H32" i="8"/>
  <c r="H33" i="8"/>
  <c r="H34" i="8"/>
  <c r="H35" i="8"/>
  <c r="H36" i="8"/>
  <c r="H37" i="8"/>
  <c r="H38" i="8"/>
  <c r="H39" i="8"/>
  <c r="H40" i="8"/>
  <c r="H41" i="8"/>
  <c r="H42" i="8"/>
  <c r="H43" i="8"/>
  <c r="H44" i="8"/>
  <c r="H45" i="8"/>
  <c r="H46" i="8"/>
  <c r="H47" i="8"/>
  <c r="H48" i="8"/>
  <c r="H49" i="8"/>
  <c r="H50" i="8"/>
  <c r="H51" i="8"/>
  <c r="H52" i="8"/>
  <c r="H53" i="8"/>
  <c r="H54" i="8"/>
  <c r="H55" i="8"/>
  <c r="H56" i="8"/>
  <c r="H57" i="8"/>
  <c r="H58" i="8"/>
  <c r="H59" i="8"/>
  <c r="H60" i="8"/>
  <c r="H61" i="8"/>
  <c r="H62" i="8"/>
  <c r="H63" i="8"/>
  <c r="H64" i="8"/>
  <c r="H65" i="8"/>
  <c r="H66" i="8"/>
  <c r="H67" i="8"/>
  <c r="H68" i="8"/>
  <c r="H69" i="8"/>
  <c r="H70" i="8"/>
  <c r="H71" i="8"/>
  <c r="H72" i="8"/>
  <c r="H73" i="8"/>
  <c r="H74" i="8"/>
  <c r="H75" i="8"/>
  <c r="H76" i="8"/>
  <c r="H77" i="8"/>
  <c r="H78" i="8"/>
  <c r="H79" i="8"/>
  <c r="H80" i="8"/>
  <c r="H81" i="8"/>
  <c r="H82" i="8"/>
  <c r="H83" i="8"/>
  <c r="H84" i="8"/>
  <c r="H85" i="8"/>
  <c r="H86" i="8"/>
  <c r="H87" i="8"/>
  <c r="H88" i="8"/>
  <c r="H89" i="8"/>
  <c r="H90" i="8"/>
  <c r="H91" i="8"/>
  <c r="H92" i="8"/>
  <c r="H93" i="8"/>
  <c r="H94" i="8"/>
  <c r="H95" i="8"/>
  <c r="H96" i="8"/>
  <c r="H97" i="8"/>
  <c r="H98" i="8"/>
  <c r="H99" i="8"/>
  <c r="H100" i="8"/>
  <c r="H101" i="8"/>
  <c r="H102" i="8"/>
  <c r="H103" i="8"/>
  <c r="H104" i="8"/>
  <c r="H105" i="8"/>
  <c r="H106" i="8"/>
  <c r="H107" i="8"/>
  <c r="H108" i="8"/>
  <c r="H109" i="8"/>
  <c r="H110" i="8"/>
  <c r="H111" i="8"/>
  <c r="H112" i="8"/>
  <c r="H113" i="8"/>
  <c r="H114" i="8"/>
  <c r="H115" i="8"/>
  <c r="H116" i="8"/>
  <c r="H117" i="8"/>
  <c r="H118" i="8"/>
  <c r="H119" i="8"/>
  <c r="H120" i="8"/>
  <c r="H121" i="8"/>
  <c r="H122" i="8"/>
  <c r="H123" i="8"/>
  <c r="H124" i="8"/>
  <c r="H125" i="8"/>
  <c r="H126" i="8"/>
  <c r="H127" i="8"/>
  <c r="H128" i="8"/>
  <c r="H129" i="8"/>
  <c r="H130" i="8"/>
  <c r="H131" i="8"/>
  <c r="H132" i="8"/>
  <c r="H133" i="8"/>
  <c r="H134" i="8"/>
  <c r="H135" i="8"/>
  <c r="H136" i="8"/>
  <c r="H137" i="8"/>
  <c r="H138" i="8"/>
  <c r="H139" i="8"/>
  <c r="H140" i="8"/>
  <c r="H141" i="8"/>
  <c r="H142" i="8"/>
  <c r="H143" i="8"/>
  <c r="H144" i="8"/>
  <c r="H145" i="8"/>
  <c r="H146" i="8"/>
  <c r="H147" i="8"/>
  <c r="H148" i="8"/>
  <c r="H149" i="8"/>
  <c r="H150" i="8"/>
  <c r="H151" i="8"/>
  <c r="H152" i="8"/>
  <c r="H153" i="8"/>
  <c r="H154" i="8"/>
  <c r="H155" i="8"/>
  <c r="H156" i="8"/>
  <c r="H157" i="8"/>
  <c r="H158" i="8"/>
  <c r="H159" i="8"/>
  <c r="H160" i="8"/>
  <c r="H161" i="8"/>
  <c r="H162" i="8"/>
  <c r="H163" i="8"/>
  <c r="H164" i="8"/>
  <c r="H165" i="8"/>
  <c r="H166" i="8"/>
  <c r="H167" i="8"/>
  <c r="H168" i="8"/>
  <c r="H169" i="8"/>
  <c r="H170" i="8"/>
  <c r="H171" i="8"/>
  <c r="H172" i="8"/>
  <c r="H173" i="8"/>
  <c r="H174" i="8"/>
  <c r="H175" i="8"/>
  <c r="H176" i="8"/>
  <c r="H177" i="8"/>
  <c r="H178" i="8"/>
  <c r="H179" i="8"/>
  <c r="H180" i="8"/>
  <c r="H181" i="8"/>
  <c r="H182" i="8"/>
  <c r="H183" i="8"/>
  <c r="H184" i="8"/>
  <c r="H20" i="8"/>
  <c r="H20" i="7"/>
  <c r="H21" i="7"/>
  <c r="H22" i="7"/>
  <c r="H23" i="7"/>
  <c r="H24" i="7"/>
  <c r="H25" i="7"/>
  <c r="H26" i="7"/>
  <c r="H27" i="7"/>
  <c r="H29" i="7"/>
  <c r="H30" i="7"/>
  <c r="H31" i="7"/>
  <c r="H32" i="7"/>
  <c r="H33" i="7"/>
  <c r="H34" i="7"/>
  <c r="H35" i="7"/>
  <c r="H36" i="7"/>
  <c r="H37" i="7"/>
  <c r="H38" i="7"/>
  <c r="H39" i="7"/>
  <c r="H40" i="7"/>
  <c r="H41" i="7"/>
  <c r="H42" i="7"/>
  <c r="H43" i="7"/>
  <c r="H44" i="7"/>
  <c r="H45" i="7"/>
  <c r="H46" i="7"/>
  <c r="H47" i="7"/>
  <c r="H48" i="7"/>
  <c r="H49" i="7"/>
  <c r="H50" i="7"/>
  <c r="H51" i="7"/>
  <c r="H52" i="7"/>
  <c r="H53" i="7"/>
  <c r="H54" i="7"/>
  <c r="H55" i="7"/>
  <c r="H56" i="7"/>
  <c r="H57" i="7"/>
  <c r="H58" i="7"/>
  <c r="H59" i="7"/>
  <c r="H60" i="7"/>
  <c r="H61" i="7"/>
  <c r="H62" i="7"/>
  <c r="H63" i="7"/>
  <c r="H64" i="7"/>
  <c r="H65" i="7"/>
  <c r="H66" i="7"/>
  <c r="H67" i="7"/>
  <c r="H68" i="7"/>
  <c r="H69" i="7"/>
  <c r="H70" i="7"/>
  <c r="H71" i="7"/>
  <c r="H72" i="7"/>
  <c r="H73" i="7"/>
  <c r="H74" i="7"/>
  <c r="H75" i="7"/>
  <c r="H76" i="7"/>
  <c r="H77" i="7"/>
  <c r="H78" i="7"/>
  <c r="H79" i="7"/>
  <c r="H80" i="7"/>
  <c r="H81" i="7"/>
  <c r="H82" i="7"/>
  <c r="H83" i="7"/>
  <c r="H84" i="7"/>
  <c r="H85" i="7"/>
  <c r="H86" i="7"/>
  <c r="H87" i="7"/>
  <c r="H88" i="7"/>
  <c r="H89" i="7"/>
  <c r="H90" i="7"/>
  <c r="H91" i="7"/>
  <c r="H92" i="7"/>
  <c r="H93" i="7"/>
  <c r="H94" i="7"/>
  <c r="H95" i="7"/>
  <c r="H96" i="7"/>
  <c r="H97" i="7"/>
  <c r="H98" i="7"/>
  <c r="H99" i="7"/>
  <c r="H100" i="7"/>
  <c r="H101" i="7"/>
  <c r="H102" i="7"/>
  <c r="H103" i="7"/>
  <c r="H104" i="7"/>
  <c r="H105" i="7"/>
  <c r="H106" i="7"/>
  <c r="H107" i="7"/>
  <c r="H108" i="7"/>
  <c r="H109" i="7"/>
  <c r="H110" i="7"/>
  <c r="H111" i="7"/>
  <c r="H112" i="7"/>
  <c r="H113" i="7"/>
  <c r="H114" i="7"/>
  <c r="H115" i="7"/>
  <c r="H116" i="7"/>
  <c r="H117" i="7"/>
  <c r="H118" i="7"/>
  <c r="P220" i="9" l="1"/>
  <c r="H19" i="11"/>
  <c r="H19" i="10"/>
  <c r="H19" i="9"/>
  <c r="H19" i="8"/>
  <c r="F35" i="18"/>
  <c r="F36" i="18"/>
  <c r="F37" i="18"/>
  <c r="F38" i="18"/>
  <c r="F39" i="18"/>
  <c r="F40" i="18"/>
  <c r="F41" i="18"/>
  <c r="F42" i="18"/>
  <c r="F43" i="18"/>
  <c r="F44" i="18"/>
  <c r="F45" i="18"/>
  <c r="F46" i="18"/>
  <c r="F47" i="18"/>
  <c r="F48" i="18"/>
  <c r="F49" i="18"/>
  <c r="F50" i="18"/>
  <c r="F51" i="18"/>
  <c r="F52" i="18"/>
  <c r="F53" i="18"/>
  <c r="F54" i="18"/>
  <c r="F55" i="18"/>
  <c r="F56" i="18"/>
  <c r="F57" i="18"/>
  <c r="F58" i="18"/>
  <c r="F59" i="18"/>
  <c r="F60" i="18"/>
  <c r="F61" i="18"/>
  <c r="F62" i="18"/>
  <c r="F63" i="18"/>
  <c r="F64" i="18"/>
  <c r="F65" i="18"/>
  <c r="F66" i="18"/>
  <c r="F67" i="18"/>
  <c r="F68" i="18"/>
  <c r="F69" i="18"/>
  <c r="F70" i="18"/>
  <c r="F71" i="18"/>
  <c r="F72" i="18"/>
  <c r="F73" i="18"/>
  <c r="F74" i="18"/>
  <c r="F75" i="18"/>
  <c r="F76" i="18"/>
  <c r="F77" i="18"/>
  <c r="F78" i="18"/>
  <c r="F79" i="18"/>
  <c r="F80" i="18"/>
  <c r="F81" i="18"/>
  <c r="F82" i="18"/>
  <c r="F83" i="18"/>
  <c r="F84" i="18"/>
  <c r="F85" i="18"/>
  <c r="F86" i="18"/>
  <c r="F87" i="18"/>
  <c r="F88" i="18"/>
  <c r="F89" i="18"/>
  <c r="F90" i="18"/>
  <c r="F91" i="18"/>
  <c r="F92" i="18"/>
  <c r="F93" i="18"/>
  <c r="F94" i="18"/>
  <c r="F95" i="18"/>
  <c r="F96" i="18"/>
  <c r="F97" i="18"/>
  <c r="F98" i="18"/>
  <c r="F99" i="18"/>
  <c r="F100" i="18"/>
  <c r="F101" i="18"/>
  <c r="F102" i="18"/>
  <c r="F103" i="18"/>
  <c r="F104" i="18"/>
  <c r="F105" i="18"/>
  <c r="F34" i="18"/>
  <c r="L21" i="18"/>
  <c r="L20" i="18"/>
  <c r="L19" i="18"/>
  <c r="L18" i="18"/>
  <c r="L17" i="18"/>
  <c r="L16" i="18"/>
  <c r="L15" i="18"/>
  <c r="L11" i="18"/>
  <c r="L10" i="18"/>
  <c r="L9" i="18"/>
  <c r="K9" i="18"/>
  <c r="F21" i="18"/>
  <c r="I21" i="18" s="1"/>
  <c r="D21" i="18"/>
  <c r="F20" i="18"/>
  <c r="I20" i="18" s="1"/>
  <c r="D20" i="18"/>
  <c r="F19" i="18"/>
  <c r="I19" i="18" s="1"/>
  <c r="D19" i="18"/>
  <c r="F18" i="18"/>
  <c r="I18" i="18" s="1"/>
  <c r="D18" i="18"/>
  <c r="F17" i="18"/>
  <c r="I17" i="18" s="1"/>
  <c r="D17" i="18"/>
  <c r="F16" i="18"/>
  <c r="I16" i="18" s="1"/>
  <c r="D16" i="18"/>
  <c r="F15" i="18"/>
  <c r="I15" i="18" s="1"/>
  <c r="D15" i="18"/>
  <c r="F11" i="18"/>
  <c r="I11" i="18" s="1"/>
  <c r="D11" i="18"/>
  <c r="F10" i="18"/>
  <c r="I10" i="18" s="1"/>
  <c r="D10" i="18"/>
  <c r="D9" i="18"/>
  <c r="F9" i="18"/>
  <c r="K21" i="18"/>
  <c r="K20" i="18"/>
  <c r="K19" i="18"/>
  <c r="K18" i="18"/>
  <c r="K17" i="18"/>
  <c r="K16" i="18"/>
  <c r="K15" i="18"/>
  <c r="K11" i="18"/>
  <c r="K10" i="18"/>
  <c r="B34" i="18"/>
  <c r="B34" i="18" a="1"/>
  <c r="N22" i="18"/>
  <c r="G22" i="18"/>
  <c r="N12" i="18"/>
  <c r="G12" i="18"/>
  <c r="K20" i="11"/>
  <c r="K21" i="11"/>
  <c r="K22" i="11"/>
  <c r="K23" i="11"/>
  <c r="K24" i="11"/>
  <c r="K25" i="11"/>
  <c r="K26" i="11"/>
  <c r="K27" i="11"/>
  <c r="K28" i="11"/>
  <c r="K29" i="11"/>
  <c r="K30" i="11"/>
  <c r="K31" i="11"/>
  <c r="K32" i="11"/>
  <c r="K33" i="11"/>
  <c r="K34" i="11"/>
  <c r="K35" i="11"/>
  <c r="K36" i="11"/>
  <c r="K37" i="11"/>
  <c r="K38" i="11"/>
  <c r="K39" i="11"/>
  <c r="K40" i="11"/>
  <c r="K41" i="11"/>
  <c r="K42" i="11"/>
  <c r="K43" i="11"/>
  <c r="K44" i="11"/>
  <c r="K45" i="11"/>
  <c r="K46" i="11"/>
  <c r="K47" i="11"/>
  <c r="K48" i="11"/>
  <c r="K49" i="11"/>
  <c r="K50" i="11"/>
  <c r="K51" i="11"/>
  <c r="K52" i="11"/>
  <c r="K53" i="11"/>
  <c r="K54" i="11"/>
  <c r="K55" i="11"/>
  <c r="K56" i="11"/>
  <c r="K57" i="11"/>
  <c r="K58" i="11"/>
  <c r="K59" i="11"/>
  <c r="K60" i="11"/>
  <c r="K61" i="11"/>
  <c r="K62" i="11"/>
  <c r="K63" i="11"/>
  <c r="K64" i="11"/>
  <c r="K65" i="11"/>
  <c r="K66" i="11"/>
  <c r="K67" i="11"/>
  <c r="K68" i="11"/>
  <c r="K69" i="11"/>
  <c r="K70" i="11"/>
  <c r="K71" i="11"/>
  <c r="K72" i="11"/>
  <c r="K73" i="11"/>
  <c r="K74" i="11"/>
  <c r="K75" i="11"/>
  <c r="K76" i="11"/>
  <c r="K77" i="11"/>
  <c r="K78" i="11"/>
  <c r="K79" i="11"/>
  <c r="K80" i="11"/>
  <c r="K81" i="11"/>
  <c r="K82" i="11"/>
  <c r="K83" i="11"/>
  <c r="K84" i="11"/>
  <c r="K85" i="11"/>
  <c r="K86" i="11"/>
  <c r="K87" i="11"/>
  <c r="K88" i="11"/>
  <c r="K89" i="11"/>
  <c r="K90" i="11"/>
  <c r="K91" i="11"/>
  <c r="K92" i="11"/>
  <c r="K93" i="11"/>
  <c r="K94" i="11"/>
  <c r="K95" i="11"/>
  <c r="K96" i="11"/>
  <c r="K97" i="11"/>
  <c r="K98" i="11"/>
  <c r="K99" i="11"/>
  <c r="K100" i="11"/>
  <c r="K101" i="11"/>
  <c r="K102" i="11"/>
  <c r="K103" i="11"/>
  <c r="K104" i="11"/>
  <c r="K105" i="11"/>
  <c r="K106" i="11"/>
  <c r="K107" i="11"/>
  <c r="K108" i="11"/>
  <c r="K109" i="11"/>
  <c r="K110" i="11"/>
  <c r="K111" i="11"/>
  <c r="K112" i="11"/>
  <c r="K113" i="11"/>
  <c r="K114" i="11"/>
  <c r="K115" i="11"/>
  <c r="K116" i="11"/>
  <c r="K117" i="11"/>
  <c r="K118" i="11"/>
  <c r="K20" i="10"/>
  <c r="K21" i="10"/>
  <c r="K22" i="10"/>
  <c r="K23" i="10"/>
  <c r="K24" i="10"/>
  <c r="K25" i="10"/>
  <c r="K26" i="10"/>
  <c r="K27" i="10"/>
  <c r="K28" i="10"/>
  <c r="K29" i="10"/>
  <c r="K30" i="10"/>
  <c r="K31" i="10"/>
  <c r="K32" i="10"/>
  <c r="K33" i="10"/>
  <c r="K34" i="10"/>
  <c r="K35" i="10"/>
  <c r="K36" i="10"/>
  <c r="K37" i="10"/>
  <c r="K38" i="10"/>
  <c r="K39" i="10"/>
  <c r="K40" i="10"/>
  <c r="K41" i="10"/>
  <c r="K42" i="10"/>
  <c r="K43" i="10"/>
  <c r="K44" i="10"/>
  <c r="K45" i="10"/>
  <c r="K46" i="10"/>
  <c r="K47" i="10"/>
  <c r="K48" i="10"/>
  <c r="K49" i="10"/>
  <c r="K50" i="10"/>
  <c r="K51" i="10"/>
  <c r="K52" i="10"/>
  <c r="K53" i="10"/>
  <c r="K54" i="10"/>
  <c r="K55" i="10"/>
  <c r="K56" i="10"/>
  <c r="K57" i="10"/>
  <c r="K58" i="10"/>
  <c r="K59" i="10"/>
  <c r="K60" i="10"/>
  <c r="K61" i="10"/>
  <c r="K62" i="10"/>
  <c r="K63" i="10"/>
  <c r="K64" i="10"/>
  <c r="K65" i="10"/>
  <c r="K66" i="10"/>
  <c r="K67" i="10"/>
  <c r="K68" i="10"/>
  <c r="K69" i="10"/>
  <c r="K70" i="10"/>
  <c r="K71" i="10"/>
  <c r="K72" i="10"/>
  <c r="K73" i="10"/>
  <c r="K74" i="10"/>
  <c r="K75" i="10"/>
  <c r="K76" i="10"/>
  <c r="K77" i="10"/>
  <c r="K78" i="10"/>
  <c r="K79" i="10"/>
  <c r="K80" i="10"/>
  <c r="K81" i="10"/>
  <c r="K82" i="10"/>
  <c r="K83" i="10"/>
  <c r="K84" i="10"/>
  <c r="K85" i="10"/>
  <c r="K86" i="10"/>
  <c r="K87" i="10"/>
  <c r="K88" i="10"/>
  <c r="K89" i="10"/>
  <c r="K90" i="10"/>
  <c r="K91" i="10"/>
  <c r="K92" i="10"/>
  <c r="K93" i="10"/>
  <c r="K94" i="10"/>
  <c r="K95" i="10"/>
  <c r="K96" i="10"/>
  <c r="K97" i="10"/>
  <c r="K98" i="10"/>
  <c r="K99" i="10"/>
  <c r="K100" i="10"/>
  <c r="K101" i="10"/>
  <c r="K102" i="10"/>
  <c r="K103" i="10"/>
  <c r="K104" i="10"/>
  <c r="K105" i="10"/>
  <c r="K106" i="10"/>
  <c r="K107" i="10"/>
  <c r="K108" i="10"/>
  <c r="K109" i="10"/>
  <c r="K110" i="10"/>
  <c r="K111" i="10"/>
  <c r="K112" i="10"/>
  <c r="K113" i="10"/>
  <c r="K114" i="10"/>
  <c r="K115" i="10"/>
  <c r="K116" i="10"/>
  <c r="K117" i="10"/>
  <c r="K20" i="9"/>
  <c r="K21" i="9"/>
  <c r="K22" i="9"/>
  <c r="K23" i="9"/>
  <c r="K24" i="9"/>
  <c r="K25" i="9"/>
  <c r="K26" i="9"/>
  <c r="K27" i="9"/>
  <c r="K28" i="9"/>
  <c r="K29" i="9"/>
  <c r="K30" i="9"/>
  <c r="K31" i="9"/>
  <c r="K32" i="9"/>
  <c r="K33" i="9"/>
  <c r="K34" i="9"/>
  <c r="K35" i="9"/>
  <c r="K36" i="9"/>
  <c r="K37" i="9"/>
  <c r="K38" i="9"/>
  <c r="K39" i="9"/>
  <c r="K40" i="9"/>
  <c r="K41" i="9"/>
  <c r="K42" i="9"/>
  <c r="K43" i="9"/>
  <c r="K44" i="9"/>
  <c r="K45" i="9"/>
  <c r="K46" i="9"/>
  <c r="K47" i="9"/>
  <c r="K48" i="9"/>
  <c r="K49" i="9"/>
  <c r="K50" i="9"/>
  <c r="K51" i="9"/>
  <c r="K52" i="9"/>
  <c r="K53" i="9"/>
  <c r="K54" i="9"/>
  <c r="K55" i="9"/>
  <c r="K56" i="9"/>
  <c r="K57" i="9"/>
  <c r="K58" i="9"/>
  <c r="K59" i="9"/>
  <c r="K60" i="9"/>
  <c r="K61" i="9"/>
  <c r="K62" i="9"/>
  <c r="K63" i="9"/>
  <c r="K64" i="9"/>
  <c r="K65" i="9"/>
  <c r="K66" i="9"/>
  <c r="K67" i="9"/>
  <c r="K68" i="9"/>
  <c r="K69" i="9"/>
  <c r="K70" i="9"/>
  <c r="K71" i="9"/>
  <c r="K72" i="9"/>
  <c r="K73" i="9"/>
  <c r="K74" i="9"/>
  <c r="K75" i="9"/>
  <c r="K76" i="9"/>
  <c r="K77" i="9"/>
  <c r="K78" i="9"/>
  <c r="K79" i="9"/>
  <c r="K80" i="9"/>
  <c r="K81" i="9"/>
  <c r="K82" i="9"/>
  <c r="K83" i="9"/>
  <c r="K84" i="9"/>
  <c r="K85" i="9"/>
  <c r="K86" i="9"/>
  <c r="K87" i="9"/>
  <c r="K88" i="9"/>
  <c r="K89" i="9"/>
  <c r="K90" i="9"/>
  <c r="K91" i="9"/>
  <c r="K92" i="9"/>
  <c r="K93" i="9"/>
  <c r="K94" i="9"/>
  <c r="K95" i="9"/>
  <c r="K96" i="9"/>
  <c r="K97" i="9"/>
  <c r="K98" i="9"/>
  <c r="K99" i="9"/>
  <c r="K100" i="9"/>
  <c r="K101" i="9"/>
  <c r="K102" i="9"/>
  <c r="K103" i="9"/>
  <c r="K104" i="9"/>
  <c r="K105" i="9"/>
  <c r="K106" i="9"/>
  <c r="K107" i="9"/>
  <c r="K108" i="9"/>
  <c r="K109" i="9"/>
  <c r="K110" i="9"/>
  <c r="K111" i="9"/>
  <c r="K112" i="9"/>
  <c r="K113" i="9"/>
  <c r="K114" i="9"/>
  <c r="K115" i="9"/>
  <c r="K116" i="9"/>
  <c r="K117" i="9"/>
  <c r="K118" i="9"/>
  <c r="K119" i="9"/>
  <c r="K120" i="9"/>
  <c r="K121" i="9"/>
  <c r="K122" i="9"/>
  <c r="K123" i="9"/>
  <c r="K124" i="9"/>
  <c r="K125" i="9"/>
  <c r="K126" i="9"/>
  <c r="K127" i="9"/>
  <c r="K128" i="9"/>
  <c r="K129" i="9"/>
  <c r="K130" i="9"/>
  <c r="K131" i="9"/>
  <c r="K132" i="9"/>
  <c r="K133" i="9"/>
  <c r="K134" i="9"/>
  <c r="K135" i="9"/>
  <c r="K136" i="9"/>
  <c r="K137" i="9"/>
  <c r="K138" i="9"/>
  <c r="K139" i="9"/>
  <c r="K140" i="9"/>
  <c r="K141" i="9"/>
  <c r="K142" i="9"/>
  <c r="K143" i="9"/>
  <c r="K144" i="9"/>
  <c r="K145" i="9"/>
  <c r="K146" i="9"/>
  <c r="K147" i="9"/>
  <c r="K148" i="9"/>
  <c r="K149" i="9"/>
  <c r="K150" i="9"/>
  <c r="K151" i="9"/>
  <c r="K152" i="9"/>
  <c r="K153" i="9"/>
  <c r="K154" i="9"/>
  <c r="K155" i="9"/>
  <c r="K156" i="9"/>
  <c r="K157" i="9"/>
  <c r="K158" i="9"/>
  <c r="K159" i="9"/>
  <c r="K160" i="9"/>
  <c r="K161" i="9"/>
  <c r="K162" i="9"/>
  <c r="K163" i="9"/>
  <c r="K164" i="9"/>
  <c r="K165" i="9"/>
  <c r="K166" i="9"/>
  <c r="K167" i="9"/>
  <c r="K168" i="9"/>
  <c r="K169" i="9"/>
  <c r="K170" i="9"/>
  <c r="K171" i="9"/>
  <c r="K172" i="9"/>
  <c r="K173" i="9"/>
  <c r="K174" i="9"/>
  <c r="K175" i="9"/>
  <c r="K176" i="9"/>
  <c r="K177" i="9"/>
  <c r="K178" i="9"/>
  <c r="K179" i="9"/>
  <c r="K180" i="9"/>
  <c r="K181" i="9"/>
  <c r="K182" i="9"/>
  <c r="K183" i="9"/>
  <c r="K184" i="9"/>
  <c r="K185" i="9"/>
  <c r="K186" i="9"/>
  <c r="K187" i="9"/>
  <c r="K188" i="9"/>
  <c r="K189" i="9"/>
  <c r="K190" i="9"/>
  <c r="K191" i="9"/>
  <c r="K192" i="9"/>
  <c r="K193" i="9"/>
  <c r="K194" i="9"/>
  <c r="K195" i="9"/>
  <c r="K196" i="9"/>
  <c r="K197" i="9"/>
  <c r="K198" i="9"/>
  <c r="K199" i="9"/>
  <c r="K200" i="9"/>
  <c r="K201" i="9"/>
  <c r="K202" i="9"/>
  <c r="K203" i="9"/>
  <c r="K204" i="9"/>
  <c r="K205" i="9"/>
  <c r="K206" i="9"/>
  <c r="K207" i="9"/>
  <c r="K208" i="9"/>
  <c r="K209" i="9"/>
  <c r="K210" i="9"/>
  <c r="K211" i="9"/>
  <c r="K212" i="9"/>
  <c r="K213" i="9"/>
  <c r="K214" i="9"/>
  <c r="K215" i="9"/>
  <c r="K216" i="9"/>
  <c r="K217" i="9"/>
  <c r="K218" i="9"/>
  <c r="K219" i="9"/>
  <c r="K20" i="8"/>
  <c r="K21" i="8"/>
  <c r="K22" i="8"/>
  <c r="K23" i="8"/>
  <c r="K24" i="8"/>
  <c r="K25" i="8"/>
  <c r="K26" i="8"/>
  <c r="K27" i="8"/>
  <c r="K28" i="8"/>
  <c r="K29" i="8"/>
  <c r="K30" i="8"/>
  <c r="K31" i="8"/>
  <c r="K32" i="8"/>
  <c r="K33" i="8"/>
  <c r="K34" i="8"/>
  <c r="K35" i="8"/>
  <c r="K36" i="8"/>
  <c r="K37" i="8"/>
  <c r="K38" i="8"/>
  <c r="K39" i="8"/>
  <c r="K40" i="8"/>
  <c r="K41" i="8"/>
  <c r="K42" i="8"/>
  <c r="K43" i="8"/>
  <c r="K44" i="8"/>
  <c r="K45" i="8"/>
  <c r="K46" i="8"/>
  <c r="K47" i="8"/>
  <c r="K48" i="8"/>
  <c r="K49" i="8"/>
  <c r="K50" i="8"/>
  <c r="K51" i="8"/>
  <c r="K52" i="8"/>
  <c r="K53" i="8"/>
  <c r="K54" i="8"/>
  <c r="K55" i="8"/>
  <c r="K56" i="8"/>
  <c r="K57" i="8"/>
  <c r="K58" i="8"/>
  <c r="K59" i="8"/>
  <c r="K60" i="8"/>
  <c r="K61" i="8"/>
  <c r="K62" i="8"/>
  <c r="K63" i="8"/>
  <c r="K64" i="8"/>
  <c r="K65" i="8"/>
  <c r="K66" i="8"/>
  <c r="K67" i="8"/>
  <c r="K68" i="8"/>
  <c r="K69" i="8"/>
  <c r="K70" i="8"/>
  <c r="K71" i="8"/>
  <c r="K72" i="8"/>
  <c r="K73" i="8"/>
  <c r="K74" i="8"/>
  <c r="K75" i="8"/>
  <c r="K76" i="8"/>
  <c r="K77" i="8"/>
  <c r="K78" i="8"/>
  <c r="K79" i="8"/>
  <c r="K80" i="8"/>
  <c r="K81" i="8"/>
  <c r="K82" i="8"/>
  <c r="K83" i="8"/>
  <c r="K84" i="8"/>
  <c r="K85" i="8"/>
  <c r="K86" i="8"/>
  <c r="K87" i="8"/>
  <c r="K88" i="8"/>
  <c r="K89" i="8"/>
  <c r="K90" i="8"/>
  <c r="K91" i="8"/>
  <c r="K92" i="8"/>
  <c r="K93" i="8"/>
  <c r="K94" i="8"/>
  <c r="K95" i="8"/>
  <c r="K96" i="8"/>
  <c r="K97" i="8"/>
  <c r="K98" i="8"/>
  <c r="K99" i="8"/>
  <c r="K100" i="8"/>
  <c r="K101" i="8"/>
  <c r="K102" i="8"/>
  <c r="K103" i="8"/>
  <c r="K104" i="8"/>
  <c r="K105" i="8"/>
  <c r="K106" i="8"/>
  <c r="K107" i="8"/>
  <c r="K108" i="8"/>
  <c r="K109" i="8"/>
  <c r="K110" i="8"/>
  <c r="K111" i="8"/>
  <c r="K112" i="8"/>
  <c r="K113" i="8"/>
  <c r="K114" i="8"/>
  <c r="K115" i="8"/>
  <c r="K116" i="8"/>
  <c r="K117" i="8"/>
  <c r="K118" i="8"/>
  <c r="K119" i="8"/>
  <c r="K120" i="8"/>
  <c r="K121" i="8"/>
  <c r="K122" i="8"/>
  <c r="K123" i="8"/>
  <c r="K124" i="8"/>
  <c r="K125" i="8"/>
  <c r="K126" i="8"/>
  <c r="K127" i="8"/>
  <c r="K128" i="8"/>
  <c r="K129" i="8"/>
  <c r="K130" i="8"/>
  <c r="K131" i="8"/>
  <c r="K132" i="8"/>
  <c r="K133" i="8"/>
  <c r="K134" i="8"/>
  <c r="K135" i="8"/>
  <c r="K136" i="8"/>
  <c r="K137" i="8"/>
  <c r="K138" i="8"/>
  <c r="K139" i="8"/>
  <c r="K140" i="8"/>
  <c r="K141" i="8"/>
  <c r="K142" i="8"/>
  <c r="K143" i="8"/>
  <c r="K144" i="8"/>
  <c r="K145" i="8"/>
  <c r="K146" i="8"/>
  <c r="K147" i="8"/>
  <c r="K148" i="8"/>
  <c r="K149" i="8"/>
  <c r="K150" i="8"/>
  <c r="K151" i="8"/>
  <c r="K152" i="8"/>
  <c r="K153" i="8"/>
  <c r="K154" i="8"/>
  <c r="K155" i="8"/>
  <c r="K156" i="8"/>
  <c r="K157" i="8"/>
  <c r="K158" i="8"/>
  <c r="K159" i="8"/>
  <c r="K160" i="8"/>
  <c r="K161" i="8"/>
  <c r="K162" i="8"/>
  <c r="K163" i="8"/>
  <c r="K164" i="8"/>
  <c r="K165" i="8"/>
  <c r="K166" i="8"/>
  <c r="K167" i="8"/>
  <c r="K168" i="8"/>
  <c r="K169" i="8"/>
  <c r="K170" i="8"/>
  <c r="K171" i="8"/>
  <c r="K172" i="8"/>
  <c r="K173" i="8"/>
  <c r="K174" i="8"/>
  <c r="K175" i="8"/>
  <c r="K176" i="8"/>
  <c r="K177" i="8"/>
  <c r="K178" i="8"/>
  <c r="K179" i="8"/>
  <c r="K180" i="8"/>
  <c r="K181" i="8"/>
  <c r="K182" i="8"/>
  <c r="K183" i="8"/>
  <c r="K184" i="8"/>
  <c r="K20" i="7"/>
  <c r="K21" i="7"/>
  <c r="K22" i="7"/>
  <c r="K23" i="7"/>
  <c r="K24" i="7"/>
  <c r="K25" i="7"/>
  <c r="K26" i="7"/>
  <c r="K27" i="7"/>
  <c r="K28" i="7"/>
  <c r="K29" i="7"/>
  <c r="K30" i="7"/>
  <c r="K31" i="7"/>
  <c r="K32" i="7"/>
  <c r="K33" i="7"/>
  <c r="K34" i="7"/>
  <c r="K35" i="7"/>
  <c r="K36" i="7"/>
  <c r="K37" i="7"/>
  <c r="K38" i="7"/>
  <c r="K39" i="7"/>
  <c r="K40" i="7"/>
  <c r="K41" i="7"/>
  <c r="K42" i="7"/>
  <c r="K43" i="7"/>
  <c r="K44" i="7"/>
  <c r="K45" i="7"/>
  <c r="K46" i="7"/>
  <c r="K47" i="7"/>
  <c r="K48" i="7"/>
  <c r="K49" i="7"/>
  <c r="K50" i="7"/>
  <c r="K51" i="7"/>
  <c r="K52" i="7"/>
  <c r="K53" i="7"/>
  <c r="K54" i="7"/>
  <c r="K55" i="7"/>
  <c r="K56" i="7"/>
  <c r="K57" i="7"/>
  <c r="K58" i="7"/>
  <c r="K59" i="7"/>
  <c r="K60" i="7"/>
  <c r="K61" i="7"/>
  <c r="K62" i="7"/>
  <c r="K63" i="7"/>
  <c r="K64" i="7"/>
  <c r="K65" i="7"/>
  <c r="K66" i="7"/>
  <c r="K67" i="7"/>
  <c r="K68" i="7"/>
  <c r="K69" i="7"/>
  <c r="K70" i="7"/>
  <c r="K71" i="7"/>
  <c r="K72" i="7"/>
  <c r="K73" i="7"/>
  <c r="K74" i="7"/>
  <c r="K75" i="7"/>
  <c r="K76" i="7"/>
  <c r="K77" i="7"/>
  <c r="K78" i="7"/>
  <c r="K79" i="7"/>
  <c r="K80" i="7"/>
  <c r="K81" i="7"/>
  <c r="K82" i="7"/>
  <c r="K83" i="7"/>
  <c r="K84" i="7"/>
  <c r="K85" i="7"/>
  <c r="K86" i="7"/>
  <c r="K87" i="7"/>
  <c r="K88" i="7"/>
  <c r="K89" i="7"/>
  <c r="K90" i="7"/>
  <c r="K91" i="7"/>
  <c r="K92" i="7"/>
  <c r="K93" i="7"/>
  <c r="K94" i="7"/>
  <c r="K95" i="7"/>
  <c r="K96" i="7"/>
  <c r="K97" i="7"/>
  <c r="K98" i="7"/>
  <c r="K99" i="7"/>
  <c r="K100" i="7"/>
  <c r="K101" i="7"/>
  <c r="K102" i="7"/>
  <c r="K103" i="7"/>
  <c r="K104" i="7"/>
  <c r="K105" i="7"/>
  <c r="K106" i="7"/>
  <c r="K107" i="7"/>
  <c r="K108" i="7"/>
  <c r="K109" i="7"/>
  <c r="K110" i="7"/>
  <c r="K111" i="7"/>
  <c r="K112" i="7"/>
  <c r="K113" i="7"/>
  <c r="K114" i="7"/>
  <c r="K115" i="7"/>
  <c r="K116" i="7"/>
  <c r="K117" i="7"/>
  <c r="K118" i="7"/>
  <c r="K20" i="1"/>
  <c r="G19" i="11"/>
  <c r="F19" i="11"/>
  <c r="G19" i="10"/>
  <c r="F19" i="10"/>
  <c r="F19" i="9"/>
  <c r="G19" i="9"/>
  <c r="F19" i="8"/>
  <c r="G19" i="8"/>
  <c r="G19" i="7"/>
  <c r="H20" i="6"/>
  <c r="H21" i="6"/>
  <c r="H22" i="6"/>
  <c r="H23" i="6"/>
  <c r="H24" i="6"/>
  <c r="H25" i="6"/>
  <c r="H26" i="6"/>
  <c r="H27" i="6"/>
  <c r="H28" i="6"/>
  <c r="H29" i="6"/>
  <c r="H30" i="6"/>
  <c r="H31" i="6"/>
  <c r="H32" i="6"/>
  <c r="H33" i="6"/>
  <c r="H34" i="6"/>
  <c r="H35" i="6"/>
  <c r="H36" i="6"/>
  <c r="H37" i="6"/>
  <c r="H38" i="6"/>
  <c r="H39" i="6"/>
  <c r="H40" i="6"/>
  <c r="H41" i="6"/>
  <c r="H42" i="6"/>
  <c r="H43" i="6"/>
  <c r="H44" i="6"/>
  <c r="H45" i="6"/>
  <c r="H46" i="6"/>
  <c r="H47" i="6"/>
  <c r="H48" i="6"/>
  <c r="H49" i="6"/>
  <c r="H50" i="6"/>
  <c r="H51" i="6"/>
  <c r="H52" i="6"/>
  <c r="H53" i="6"/>
  <c r="H54" i="6"/>
  <c r="H55" i="6"/>
  <c r="H56" i="6"/>
  <c r="H57" i="6"/>
  <c r="H58" i="6"/>
  <c r="H59" i="6"/>
  <c r="H60" i="6"/>
  <c r="H61" i="6"/>
  <c r="H62" i="6"/>
  <c r="H63" i="6"/>
  <c r="H64" i="6"/>
  <c r="H65" i="6"/>
  <c r="H66" i="6"/>
  <c r="H67" i="6"/>
  <c r="H68" i="6"/>
  <c r="H69" i="6"/>
  <c r="H70" i="6"/>
  <c r="H71" i="6"/>
  <c r="H72" i="6"/>
  <c r="H73" i="6"/>
  <c r="H74" i="6"/>
  <c r="H75" i="6"/>
  <c r="H76" i="6"/>
  <c r="H77" i="6"/>
  <c r="H78" i="6"/>
  <c r="H79" i="6"/>
  <c r="H80" i="6"/>
  <c r="H81" i="6"/>
  <c r="H82" i="6"/>
  <c r="H83" i="6"/>
  <c r="H84" i="6"/>
  <c r="H85" i="6"/>
  <c r="H86" i="6"/>
  <c r="H87" i="6"/>
  <c r="H88" i="6"/>
  <c r="H89" i="6"/>
  <c r="H90" i="6"/>
  <c r="H91" i="6"/>
  <c r="H92" i="6"/>
  <c r="H93" i="6"/>
  <c r="H94" i="6"/>
  <c r="H95" i="6"/>
  <c r="H96" i="6"/>
  <c r="H97" i="6"/>
  <c r="H98" i="6"/>
  <c r="H99" i="6"/>
  <c r="H100" i="6"/>
  <c r="H101" i="6"/>
  <c r="H102" i="6"/>
  <c r="H103" i="6"/>
  <c r="H104" i="6"/>
  <c r="H105" i="6"/>
  <c r="H106" i="6"/>
  <c r="H107" i="6"/>
  <c r="H108" i="6"/>
  <c r="H109" i="6"/>
  <c r="H110" i="6"/>
  <c r="H111" i="6"/>
  <c r="H112" i="6"/>
  <c r="H113" i="6"/>
  <c r="H114" i="6"/>
  <c r="H115" i="6"/>
  <c r="H116" i="6"/>
  <c r="H117" i="6"/>
  <c r="F19" i="6"/>
  <c r="G19" i="6"/>
  <c r="G19" i="5"/>
  <c r="H20" i="5"/>
  <c r="H21" i="5"/>
  <c r="H22" i="5"/>
  <c r="H23" i="5"/>
  <c r="H24" i="5"/>
  <c r="H25" i="5"/>
  <c r="H26" i="5"/>
  <c r="H27" i="5"/>
  <c r="H28" i="5"/>
  <c r="H29" i="5"/>
  <c r="H30" i="5"/>
  <c r="H31" i="5"/>
  <c r="H32" i="5"/>
  <c r="H33" i="5"/>
  <c r="H34" i="5"/>
  <c r="H35" i="5"/>
  <c r="H36" i="5"/>
  <c r="H37" i="5"/>
  <c r="H38" i="5"/>
  <c r="H39" i="5"/>
  <c r="H40" i="5"/>
  <c r="H41" i="5"/>
  <c r="H42" i="5"/>
  <c r="H43" i="5"/>
  <c r="H44" i="5"/>
  <c r="H45" i="5"/>
  <c r="H46" i="5"/>
  <c r="H47" i="5"/>
  <c r="H48" i="5"/>
  <c r="H49" i="5"/>
  <c r="H50" i="5"/>
  <c r="H51" i="5"/>
  <c r="H52" i="5"/>
  <c r="H53" i="5"/>
  <c r="H54" i="5"/>
  <c r="H55" i="5"/>
  <c r="H56" i="5"/>
  <c r="H57" i="5"/>
  <c r="H58" i="5"/>
  <c r="H59" i="5"/>
  <c r="H60" i="5"/>
  <c r="H61" i="5"/>
  <c r="H62" i="5"/>
  <c r="H63" i="5"/>
  <c r="H64" i="5"/>
  <c r="H65" i="5"/>
  <c r="H66" i="5"/>
  <c r="H67" i="5"/>
  <c r="H68" i="5"/>
  <c r="H69" i="5"/>
  <c r="H70" i="5"/>
  <c r="H71" i="5"/>
  <c r="H72" i="5"/>
  <c r="H73" i="5"/>
  <c r="H74" i="5"/>
  <c r="H75" i="5"/>
  <c r="H76" i="5"/>
  <c r="H77" i="5"/>
  <c r="H78" i="5"/>
  <c r="H79" i="5"/>
  <c r="H80" i="5"/>
  <c r="H81" i="5"/>
  <c r="H82" i="5"/>
  <c r="H83" i="5"/>
  <c r="H84" i="5"/>
  <c r="H85" i="5"/>
  <c r="H86" i="5"/>
  <c r="H87" i="5"/>
  <c r="H88" i="5"/>
  <c r="H89" i="5"/>
  <c r="H90" i="5"/>
  <c r="H91" i="5"/>
  <c r="H92" i="5"/>
  <c r="H93" i="5"/>
  <c r="H94" i="5"/>
  <c r="H95" i="5"/>
  <c r="H96" i="5"/>
  <c r="H97" i="5"/>
  <c r="H98" i="5"/>
  <c r="H99" i="5"/>
  <c r="H100" i="5"/>
  <c r="H101" i="5"/>
  <c r="H102" i="5"/>
  <c r="H103" i="5"/>
  <c r="H104" i="5"/>
  <c r="H105" i="5"/>
  <c r="H106" i="5"/>
  <c r="H107" i="5"/>
  <c r="H108" i="5"/>
  <c r="H109" i="5"/>
  <c r="H110" i="5"/>
  <c r="H111" i="5"/>
  <c r="H112" i="5"/>
  <c r="H113" i="5"/>
  <c r="H114" i="5"/>
  <c r="H115" i="5"/>
  <c r="H116" i="5"/>
  <c r="H117" i="5"/>
  <c r="F19" i="5"/>
  <c r="K20" i="4"/>
  <c r="G19" i="4"/>
  <c r="H20" i="4"/>
  <c r="H21" i="4"/>
  <c r="H22" i="4"/>
  <c r="H23" i="4"/>
  <c r="H24" i="4"/>
  <c r="H25" i="4"/>
  <c r="H26" i="4"/>
  <c r="H27" i="4"/>
  <c r="H28" i="4"/>
  <c r="H29" i="4"/>
  <c r="H30" i="4"/>
  <c r="H31" i="4"/>
  <c r="H32" i="4"/>
  <c r="H33" i="4"/>
  <c r="H34" i="4"/>
  <c r="H35" i="4"/>
  <c r="H36" i="4"/>
  <c r="H37" i="4"/>
  <c r="H38" i="4"/>
  <c r="H39" i="4"/>
  <c r="H40" i="4"/>
  <c r="H41" i="4"/>
  <c r="H42" i="4"/>
  <c r="H43" i="4"/>
  <c r="H44" i="4"/>
  <c r="H45" i="4"/>
  <c r="H46" i="4"/>
  <c r="H47" i="4"/>
  <c r="H48" i="4"/>
  <c r="H49" i="4"/>
  <c r="H50" i="4"/>
  <c r="H51" i="4"/>
  <c r="H52" i="4"/>
  <c r="H53" i="4"/>
  <c r="H54" i="4"/>
  <c r="H55" i="4"/>
  <c r="H56" i="4"/>
  <c r="H57" i="4"/>
  <c r="H58" i="4"/>
  <c r="H59" i="4"/>
  <c r="H60" i="4"/>
  <c r="H61" i="4"/>
  <c r="H62" i="4"/>
  <c r="H63" i="4"/>
  <c r="H64" i="4"/>
  <c r="H65" i="4"/>
  <c r="H66" i="4"/>
  <c r="H67" i="4"/>
  <c r="H68" i="4"/>
  <c r="H69" i="4"/>
  <c r="H70" i="4"/>
  <c r="H71" i="4"/>
  <c r="H72" i="4"/>
  <c r="H73" i="4"/>
  <c r="H74" i="4"/>
  <c r="H75" i="4"/>
  <c r="H76" i="4"/>
  <c r="H77" i="4"/>
  <c r="H78" i="4"/>
  <c r="H79" i="4"/>
  <c r="H80" i="4"/>
  <c r="H81" i="4"/>
  <c r="H82" i="4"/>
  <c r="H83" i="4"/>
  <c r="H84" i="4"/>
  <c r="H85" i="4"/>
  <c r="H86" i="4"/>
  <c r="H87" i="4"/>
  <c r="H88" i="4"/>
  <c r="H89" i="4"/>
  <c r="H90" i="4"/>
  <c r="H91" i="4"/>
  <c r="H92" i="4"/>
  <c r="H93" i="4"/>
  <c r="H94" i="4"/>
  <c r="H95" i="4"/>
  <c r="H96" i="4"/>
  <c r="H97" i="4"/>
  <c r="H98" i="4"/>
  <c r="H99" i="4"/>
  <c r="H100" i="4"/>
  <c r="H101" i="4"/>
  <c r="H102" i="4"/>
  <c r="H103" i="4"/>
  <c r="H104" i="4"/>
  <c r="H105" i="4"/>
  <c r="H106" i="4"/>
  <c r="H107" i="4"/>
  <c r="H108" i="4"/>
  <c r="H109" i="4"/>
  <c r="H110" i="4"/>
  <c r="H111" i="4"/>
  <c r="H112" i="4"/>
  <c r="H113" i="4"/>
  <c r="H114" i="4"/>
  <c r="H115" i="4"/>
  <c r="H116" i="4"/>
  <c r="H117" i="4"/>
  <c r="F19" i="4"/>
  <c r="H20" i="3"/>
  <c r="H21" i="3"/>
  <c r="H22" i="3"/>
  <c r="H23" i="3"/>
  <c r="H24" i="3"/>
  <c r="H25" i="3"/>
  <c r="H26" i="3"/>
  <c r="H27" i="3"/>
  <c r="H28" i="3"/>
  <c r="H29" i="3"/>
  <c r="H30" i="3"/>
  <c r="H31" i="3"/>
  <c r="H32" i="3"/>
  <c r="H33" i="3"/>
  <c r="H34" i="3"/>
  <c r="H35" i="3"/>
  <c r="H36" i="3"/>
  <c r="H37" i="3"/>
  <c r="H38" i="3"/>
  <c r="H39" i="3"/>
  <c r="H40" i="3"/>
  <c r="H41" i="3"/>
  <c r="H42" i="3"/>
  <c r="H43" i="3"/>
  <c r="H44" i="3"/>
  <c r="H45" i="3"/>
  <c r="H46" i="3"/>
  <c r="H47" i="3"/>
  <c r="H48" i="3"/>
  <c r="H49" i="3"/>
  <c r="H50" i="3"/>
  <c r="H51" i="3"/>
  <c r="H52" i="3"/>
  <c r="H53" i="3"/>
  <c r="H54" i="3"/>
  <c r="H55" i="3"/>
  <c r="H56" i="3"/>
  <c r="H57" i="3"/>
  <c r="H58" i="3"/>
  <c r="H59" i="3"/>
  <c r="H60" i="3"/>
  <c r="H61" i="3"/>
  <c r="H62" i="3"/>
  <c r="H63" i="3"/>
  <c r="H64" i="3"/>
  <c r="H65" i="3"/>
  <c r="H66" i="3"/>
  <c r="H67" i="3"/>
  <c r="H68" i="3"/>
  <c r="H69" i="3"/>
  <c r="H70" i="3"/>
  <c r="H71" i="3"/>
  <c r="H72" i="3"/>
  <c r="H73" i="3"/>
  <c r="H74" i="3"/>
  <c r="H75" i="3"/>
  <c r="H76" i="3"/>
  <c r="H77" i="3"/>
  <c r="H78" i="3"/>
  <c r="H79" i="3"/>
  <c r="H80" i="3"/>
  <c r="H81" i="3"/>
  <c r="H82" i="3"/>
  <c r="H83" i="3"/>
  <c r="H84" i="3"/>
  <c r="H85" i="3"/>
  <c r="H86" i="3"/>
  <c r="H87" i="3"/>
  <c r="H88" i="3"/>
  <c r="H89" i="3"/>
  <c r="H90" i="3"/>
  <c r="H91" i="3"/>
  <c r="H92" i="3"/>
  <c r="H93" i="3"/>
  <c r="H94" i="3"/>
  <c r="H95" i="3"/>
  <c r="H96" i="3"/>
  <c r="H97" i="3"/>
  <c r="H98" i="3"/>
  <c r="H99" i="3"/>
  <c r="H100" i="3"/>
  <c r="H101" i="3"/>
  <c r="H102" i="3"/>
  <c r="H103" i="3"/>
  <c r="H104" i="3"/>
  <c r="H105" i="3"/>
  <c r="H106" i="3"/>
  <c r="H107" i="3"/>
  <c r="H108" i="3"/>
  <c r="H109" i="3"/>
  <c r="H110" i="3"/>
  <c r="H111" i="3"/>
  <c r="H112" i="3"/>
  <c r="H113" i="3"/>
  <c r="H114" i="3"/>
  <c r="H115" i="3"/>
  <c r="H116" i="3"/>
  <c r="H117" i="3"/>
  <c r="H118" i="3"/>
  <c r="K20" i="6"/>
  <c r="K117" i="6"/>
  <c r="K116" i="6"/>
  <c r="K115" i="6"/>
  <c r="K114" i="6"/>
  <c r="K113" i="6"/>
  <c r="K112" i="6"/>
  <c r="K111" i="6"/>
  <c r="K110" i="6"/>
  <c r="K109" i="6"/>
  <c r="K108" i="6"/>
  <c r="K107" i="6"/>
  <c r="K106" i="6"/>
  <c r="K105" i="6"/>
  <c r="K104" i="6"/>
  <c r="K103" i="6"/>
  <c r="K102" i="6"/>
  <c r="K101" i="6"/>
  <c r="K100" i="6"/>
  <c r="K99" i="6"/>
  <c r="K98" i="6"/>
  <c r="K97" i="6"/>
  <c r="K96" i="6"/>
  <c r="K95" i="6"/>
  <c r="K94" i="6"/>
  <c r="K93" i="6"/>
  <c r="K92" i="6"/>
  <c r="K91" i="6"/>
  <c r="K90" i="6"/>
  <c r="K89" i="6"/>
  <c r="K88" i="6"/>
  <c r="K87" i="6"/>
  <c r="K86" i="6"/>
  <c r="K85" i="6"/>
  <c r="K84" i="6"/>
  <c r="K83" i="6"/>
  <c r="K82" i="6"/>
  <c r="K81" i="6"/>
  <c r="K80" i="6"/>
  <c r="K79" i="6"/>
  <c r="K78" i="6"/>
  <c r="K77" i="6"/>
  <c r="K76" i="6"/>
  <c r="K75" i="6"/>
  <c r="K74" i="6"/>
  <c r="K73" i="6"/>
  <c r="K72" i="6"/>
  <c r="K71" i="6"/>
  <c r="K70" i="6"/>
  <c r="K69" i="6"/>
  <c r="K68" i="6"/>
  <c r="K67" i="6"/>
  <c r="K66" i="6"/>
  <c r="K65" i="6"/>
  <c r="K64" i="6"/>
  <c r="K63" i="6"/>
  <c r="K62" i="6"/>
  <c r="K61" i="6"/>
  <c r="K60" i="6"/>
  <c r="K59" i="6"/>
  <c r="K58" i="6"/>
  <c r="K57" i="6"/>
  <c r="K56" i="6"/>
  <c r="K55" i="6"/>
  <c r="K54" i="6"/>
  <c r="K53" i="6"/>
  <c r="K52" i="6"/>
  <c r="K51" i="6"/>
  <c r="K50" i="6"/>
  <c r="K49" i="6"/>
  <c r="K48" i="6"/>
  <c r="K47" i="6"/>
  <c r="K46" i="6"/>
  <c r="K45" i="6"/>
  <c r="K44" i="6"/>
  <c r="K43" i="6"/>
  <c r="K42" i="6"/>
  <c r="K41" i="6"/>
  <c r="K40" i="6"/>
  <c r="K39" i="6"/>
  <c r="K38" i="6"/>
  <c r="K37" i="6"/>
  <c r="K36" i="6"/>
  <c r="K35" i="6"/>
  <c r="K34" i="6"/>
  <c r="K33" i="6"/>
  <c r="K32" i="6"/>
  <c r="K31" i="6"/>
  <c r="K30" i="6"/>
  <c r="K29" i="6"/>
  <c r="K28" i="6"/>
  <c r="K27" i="6"/>
  <c r="K26" i="6"/>
  <c r="K25" i="6"/>
  <c r="K24" i="6"/>
  <c r="K23" i="6"/>
  <c r="K22" i="6"/>
  <c r="K21" i="6"/>
  <c r="K19" i="6" s="1"/>
  <c r="K20" i="5"/>
  <c r="K117" i="4"/>
  <c r="K116" i="4"/>
  <c r="K115" i="4"/>
  <c r="K114" i="4"/>
  <c r="K113" i="4"/>
  <c r="K112" i="4"/>
  <c r="K111" i="4"/>
  <c r="K110" i="4"/>
  <c r="K109" i="4"/>
  <c r="K108" i="4"/>
  <c r="K107" i="4"/>
  <c r="K106" i="4"/>
  <c r="K105" i="4"/>
  <c r="K104" i="4"/>
  <c r="K103" i="4"/>
  <c r="K102" i="4"/>
  <c r="K101" i="4"/>
  <c r="K100" i="4"/>
  <c r="K99" i="4"/>
  <c r="K98" i="4"/>
  <c r="K97" i="4"/>
  <c r="K96" i="4"/>
  <c r="K95" i="4"/>
  <c r="K94" i="4"/>
  <c r="K93" i="4"/>
  <c r="K92" i="4"/>
  <c r="K91" i="4"/>
  <c r="K90" i="4"/>
  <c r="K89" i="4"/>
  <c r="K88" i="4"/>
  <c r="K87" i="4"/>
  <c r="K86" i="4"/>
  <c r="K85" i="4"/>
  <c r="K84" i="4"/>
  <c r="K83" i="4"/>
  <c r="K82" i="4"/>
  <c r="K81" i="4"/>
  <c r="K80" i="4"/>
  <c r="K79" i="4"/>
  <c r="K78" i="4"/>
  <c r="K77" i="4"/>
  <c r="K76" i="4"/>
  <c r="K75" i="4"/>
  <c r="K74" i="4"/>
  <c r="K73" i="4"/>
  <c r="K72" i="4"/>
  <c r="K71" i="4"/>
  <c r="K70" i="4"/>
  <c r="K69" i="4"/>
  <c r="K68" i="4"/>
  <c r="K67" i="4"/>
  <c r="K66" i="4"/>
  <c r="K65" i="4"/>
  <c r="K64" i="4"/>
  <c r="K63" i="4"/>
  <c r="K62" i="4"/>
  <c r="K61" i="4"/>
  <c r="K60" i="4"/>
  <c r="K59" i="4"/>
  <c r="K58" i="4"/>
  <c r="K57" i="4"/>
  <c r="K56" i="4"/>
  <c r="K55" i="4"/>
  <c r="K54" i="4"/>
  <c r="K53" i="4"/>
  <c r="K52" i="4"/>
  <c r="K51" i="4"/>
  <c r="K50" i="4"/>
  <c r="K49" i="4"/>
  <c r="K48" i="4"/>
  <c r="K47" i="4"/>
  <c r="K46" i="4"/>
  <c r="K45" i="4"/>
  <c r="K44" i="4"/>
  <c r="K43" i="4"/>
  <c r="K42" i="4"/>
  <c r="K41" i="4"/>
  <c r="K40" i="4"/>
  <c r="K39" i="4"/>
  <c r="K38" i="4"/>
  <c r="K37" i="4"/>
  <c r="K36" i="4"/>
  <c r="K35" i="4"/>
  <c r="K34" i="4"/>
  <c r="K33" i="4"/>
  <c r="K32" i="4"/>
  <c r="K31" i="4"/>
  <c r="K30" i="4"/>
  <c r="K29" i="4"/>
  <c r="K28" i="4"/>
  <c r="K27" i="4"/>
  <c r="K26" i="4"/>
  <c r="K25" i="4"/>
  <c r="K24" i="4"/>
  <c r="K23" i="4"/>
  <c r="K22" i="4"/>
  <c r="K21" i="4"/>
  <c r="K118" i="3"/>
  <c r="K117" i="3"/>
  <c r="K116" i="3"/>
  <c r="K115" i="3"/>
  <c r="K114" i="3"/>
  <c r="K113" i="3"/>
  <c r="K112" i="3"/>
  <c r="K111" i="3"/>
  <c r="K110" i="3"/>
  <c r="K109" i="3"/>
  <c r="K108" i="3"/>
  <c r="K107" i="3"/>
  <c r="K106" i="3"/>
  <c r="K105" i="3"/>
  <c r="K104" i="3"/>
  <c r="K103" i="3"/>
  <c r="K102" i="3"/>
  <c r="K101" i="3"/>
  <c r="K100" i="3"/>
  <c r="K99" i="3"/>
  <c r="K98" i="3"/>
  <c r="K97" i="3"/>
  <c r="K96" i="3"/>
  <c r="K95" i="3"/>
  <c r="K94" i="3"/>
  <c r="K93" i="3"/>
  <c r="K92" i="3"/>
  <c r="K91" i="3"/>
  <c r="K90" i="3"/>
  <c r="K89" i="3"/>
  <c r="K88" i="3"/>
  <c r="K87" i="3"/>
  <c r="K86" i="3"/>
  <c r="K85" i="3"/>
  <c r="K84" i="3"/>
  <c r="K83" i="3"/>
  <c r="K82" i="3"/>
  <c r="K81" i="3"/>
  <c r="K80" i="3"/>
  <c r="K79" i="3"/>
  <c r="K78" i="3"/>
  <c r="K77" i="3"/>
  <c r="K76" i="3"/>
  <c r="K75" i="3"/>
  <c r="K74" i="3"/>
  <c r="K73" i="3"/>
  <c r="K72" i="3"/>
  <c r="K71" i="3"/>
  <c r="K70" i="3"/>
  <c r="K69" i="3"/>
  <c r="K68" i="3"/>
  <c r="K67" i="3"/>
  <c r="K66" i="3"/>
  <c r="K65" i="3"/>
  <c r="K64" i="3"/>
  <c r="K63" i="3"/>
  <c r="K62" i="3"/>
  <c r="K61" i="3"/>
  <c r="K60" i="3"/>
  <c r="K59" i="3"/>
  <c r="K58" i="3"/>
  <c r="K57" i="3"/>
  <c r="K56" i="3"/>
  <c r="K55" i="3"/>
  <c r="K54" i="3"/>
  <c r="K53" i="3"/>
  <c r="K52" i="3"/>
  <c r="K51" i="3"/>
  <c r="K50" i="3"/>
  <c r="K49" i="3"/>
  <c r="K48" i="3"/>
  <c r="K47" i="3"/>
  <c r="K46" i="3"/>
  <c r="K45" i="3"/>
  <c r="K44" i="3"/>
  <c r="K43" i="3"/>
  <c r="K42" i="3"/>
  <c r="K41" i="3"/>
  <c r="K40" i="3"/>
  <c r="K39" i="3"/>
  <c r="K38" i="3"/>
  <c r="K37" i="3"/>
  <c r="K36" i="3"/>
  <c r="K35" i="3"/>
  <c r="K34" i="3"/>
  <c r="K33" i="3"/>
  <c r="K32" i="3"/>
  <c r="K31" i="3"/>
  <c r="K30" i="3"/>
  <c r="K29" i="3"/>
  <c r="K28" i="3"/>
  <c r="K27" i="3"/>
  <c r="K26" i="3"/>
  <c r="K25" i="3"/>
  <c r="K24" i="3"/>
  <c r="K23" i="3"/>
  <c r="K22" i="3"/>
  <c r="K21" i="3"/>
  <c r="K20" i="3"/>
  <c r="K19" i="5" l="1"/>
  <c r="M21" i="18"/>
  <c r="N24" i="18"/>
  <c r="M20" i="18"/>
  <c r="P20" i="18" s="1"/>
  <c r="M17" i="18"/>
  <c r="K19" i="4"/>
  <c r="H20" i="18"/>
  <c r="K19" i="11"/>
  <c r="K19" i="10"/>
  <c r="M18" i="18"/>
  <c r="P18" i="18" s="1"/>
  <c r="M19" i="18"/>
  <c r="O19" i="18" s="1"/>
  <c r="M15" i="18"/>
  <c r="P15" i="18" s="1"/>
  <c r="M16" i="18"/>
  <c r="O16" i="18" s="1"/>
  <c r="M10" i="18"/>
  <c r="P10" i="18" s="1"/>
  <c r="M11" i="18"/>
  <c r="O11" i="18" s="1"/>
  <c r="M9" i="18"/>
  <c r="P9" i="18" s="1"/>
  <c r="H16" i="18"/>
  <c r="H15" i="18"/>
  <c r="F33" i="18"/>
  <c r="G52" i="18" s="1"/>
  <c r="P21" i="18"/>
  <c r="O21" i="18"/>
  <c r="F12" i="18"/>
  <c r="K22" i="18"/>
  <c r="H10" i="18"/>
  <c r="L22" i="18"/>
  <c r="D22" i="18"/>
  <c r="D12" i="18"/>
  <c r="K12" i="18"/>
  <c r="H19" i="18"/>
  <c r="H21" i="18"/>
  <c r="I9" i="18"/>
  <c r="H9" i="18"/>
  <c r="L12" i="18"/>
  <c r="H11" i="18"/>
  <c r="F22" i="18"/>
  <c r="G24" i="18"/>
  <c r="H18" i="18"/>
  <c r="H17" i="18"/>
  <c r="K19" i="9"/>
  <c r="K19" i="8"/>
  <c r="K19" i="7"/>
  <c r="K19" i="3"/>
  <c r="H19" i="3"/>
  <c r="H19" i="6"/>
  <c r="H19" i="5"/>
  <c r="H19" i="4"/>
  <c r="P19" i="18" l="1"/>
  <c r="O20" i="18"/>
  <c r="O18" i="18"/>
  <c r="G47" i="18"/>
  <c r="P11" i="18"/>
  <c r="D24" i="18"/>
  <c r="P16" i="18"/>
  <c r="M22" i="18"/>
  <c r="O15" i="18"/>
  <c r="O10" i="18"/>
  <c r="G59" i="18"/>
  <c r="G34" i="18"/>
  <c r="G56" i="18"/>
  <c r="G92" i="18"/>
  <c r="G68" i="18"/>
  <c r="G61" i="18"/>
  <c r="G44" i="18"/>
  <c r="G36" i="18"/>
  <c r="G91" i="18"/>
  <c r="G67" i="18"/>
  <c r="G104" i="18"/>
  <c r="G80" i="18"/>
  <c r="G71" i="18"/>
  <c r="G54" i="18"/>
  <c r="G100" i="18"/>
  <c r="G38" i="18"/>
  <c r="G88" i="18"/>
  <c r="G86" i="18"/>
  <c r="G42" i="18"/>
  <c r="G76" i="18"/>
  <c r="G62" i="18"/>
  <c r="G64" i="18"/>
  <c r="M12" i="18"/>
  <c r="O9" i="18"/>
  <c r="Q19" i="18"/>
  <c r="Q18" i="18"/>
  <c r="K24" i="18"/>
  <c r="G33" i="18" s="1"/>
  <c r="Q10" i="18"/>
  <c r="Q9" i="18"/>
  <c r="I12" i="18"/>
  <c r="H12" i="18"/>
  <c r="G87" i="18"/>
  <c r="G63" i="18"/>
  <c r="G93" i="18"/>
  <c r="G69" i="18"/>
  <c r="G45" i="18"/>
  <c r="G99" i="18"/>
  <c r="G75" i="18"/>
  <c r="G51" i="18"/>
  <c r="G81" i="18"/>
  <c r="G57" i="18"/>
  <c r="G103" i="18"/>
  <c r="G37" i="18"/>
  <c r="G43" i="18"/>
  <c r="G98" i="18"/>
  <c r="G40" i="18"/>
  <c r="Q17" i="18"/>
  <c r="G79" i="18"/>
  <c r="G84" i="18"/>
  <c r="Q22" i="18"/>
  <c r="G74" i="18"/>
  <c r="G101" i="18"/>
  <c r="G94" i="18"/>
  <c r="G96" i="18"/>
  <c r="G55" i="18"/>
  <c r="G60" i="18"/>
  <c r="Q20" i="18"/>
  <c r="G50" i="18"/>
  <c r="G89" i="18"/>
  <c r="G82" i="18"/>
  <c r="G72" i="18"/>
  <c r="Q21" i="18"/>
  <c r="Q12" i="18"/>
  <c r="L24" i="18"/>
  <c r="P17" i="18"/>
  <c r="O17" i="18"/>
  <c r="Q15" i="18"/>
  <c r="Q11" i="18"/>
  <c r="G77" i="18"/>
  <c r="G70" i="18"/>
  <c r="G48" i="18"/>
  <c r="Q16" i="18"/>
  <c r="G97" i="18"/>
  <c r="G65" i="18"/>
  <c r="G35" i="18"/>
  <c r="G58" i="18"/>
  <c r="G102" i="18"/>
  <c r="G90" i="18"/>
  <c r="G73" i="18"/>
  <c r="G53" i="18"/>
  <c r="G95" i="18"/>
  <c r="G46" i="18"/>
  <c r="F24" i="18"/>
  <c r="I22" i="18"/>
  <c r="H22" i="18"/>
  <c r="G78" i="18"/>
  <c r="G85" i="18"/>
  <c r="G66" i="18"/>
  <c r="G49" i="18"/>
  <c r="G41" i="18"/>
  <c r="G83" i="18"/>
  <c r="G39" i="18"/>
  <c r="K21" i="1"/>
  <c r="K22" i="1"/>
  <c r="K23" i="1"/>
  <c r="M23" i="1" s="1"/>
  <c r="K24" i="1"/>
  <c r="M24" i="1" s="1"/>
  <c r="K25" i="1"/>
  <c r="M25" i="1" s="1"/>
  <c r="K26" i="1"/>
  <c r="K27" i="1"/>
  <c r="K28" i="1"/>
  <c r="K29" i="1"/>
  <c r="K30" i="1"/>
  <c r="K31" i="1"/>
  <c r="K32" i="1"/>
  <c r="K33" i="1"/>
  <c r="K34" i="1"/>
  <c r="K35" i="1"/>
  <c r="K36" i="1"/>
  <c r="K37" i="1"/>
  <c r="M37" i="1" s="1"/>
  <c r="K38" i="1"/>
  <c r="K39" i="1"/>
  <c r="K40" i="1"/>
  <c r="K41" i="1"/>
  <c r="K42" i="1"/>
  <c r="K43" i="1"/>
  <c r="K44" i="1"/>
  <c r="K45" i="1"/>
  <c r="K46" i="1"/>
  <c r="K47" i="1"/>
  <c r="K48" i="1"/>
  <c r="K49" i="1"/>
  <c r="M49" i="1" s="1"/>
  <c r="K50" i="1"/>
  <c r="K51" i="1"/>
  <c r="K52" i="1"/>
  <c r="K53" i="1"/>
  <c r="K54" i="1"/>
  <c r="K55" i="1"/>
  <c r="K56" i="1"/>
  <c r="K57" i="1"/>
  <c r="K58" i="1"/>
  <c r="K59" i="1"/>
  <c r="K60" i="1"/>
  <c r="K61" i="1"/>
  <c r="M61" i="1" s="1"/>
  <c r="K62" i="1"/>
  <c r="K63" i="1"/>
  <c r="K64" i="1"/>
  <c r="K65" i="1"/>
  <c r="K66" i="1"/>
  <c r="K67" i="1"/>
  <c r="K68" i="1"/>
  <c r="K69" i="1"/>
  <c r="K70" i="1"/>
  <c r="K71" i="1"/>
  <c r="K72" i="1"/>
  <c r="K73" i="1"/>
  <c r="M73" i="1" s="1"/>
  <c r="K74" i="1"/>
  <c r="K75" i="1"/>
  <c r="K76" i="1"/>
  <c r="K77" i="1"/>
  <c r="K78" i="1"/>
  <c r="K79" i="1"/>
  <c r="K80" i="1"/>
  <c r="K81" i="1"/>
  <c r="K82" i="1"/>
  <c r="K83" i="1"/>
  <c r="K84" i="1"/>
  <c r="K85" i="1"/>
  <c r="K86" i="1"/>
  <c r="K87" i="1"/>
  <c r="K88" i="1"/>
  <c r="K89" i="1"/>
  <c r="K90" i="1"/>
  <c r="K91" i="1"/>
  <c r="K92" i="1"/>
  <c r="K93" i="1"/>
  <c r="M93" i="1" s="1"/>
  <c r="K94" i="1"/>
  <c r="K95" i="1"/>
  <c r="K96" i="1"/>
  <c r="K97" i="1"/>
  <c r="M97" i="1" s="1"/>
  <c r="K98" i="1"/>
  <c r="K99" i="1"/>
  <c r="K100" i="1"/>
  <c r="K101" i="1"/>
  <c r="K102" i="1"/>
  <c r="K103" i="1"/>
  <c r="K104" i="1"/>
  <c r="K105" i="1"/>
  <c r="M105" i="1" s="1"/>
  <c r="K106" i="1"/>
  <c r="K107" i="1"/>
  <c r="M107" i="1" s="1"/>
  <c r="K108" i="1"/>
  <c r="K109" i="1"/>
  <c r="M109" i="1" s="1"/>
  <c r="K110" i="1"/>
  <c r="K111" i="1"/>
  <c r="K112" i="1"/>
  <c r="K113" i="1"/>
  <c r="K114" i="1"/>
  <c r="K115" i="1"/>
  <c r="K116" i="1"/>
  <c r="K117" i="1"/>
  <c r="K118" i="1"/>
  <c r="K119" i="1"/>
  <c r="K120" i="1"/>
  <c r="M120" i="1" s="1"/>
  <c r="K121" i="1"/>
  <c r="M121" i="1" s="1"/>
  <c r="K122" i="1"/>
  <c r="K123" i="1"/>
  <c r="K124" i="1"/>
  <c r="K125" i="1"/>
  <c r="K126" i="1"/>
  <c r="K127" i="1"/>
  <c r="K128" i="1"/>
  <c r="K129" i="1"/>
  <c r="K130" i="1"/>
  <c r="K131" i="1"/>
  <c r="K132" i="1"/>
  <c r="K133" i="1"/>
  <c r="M133" i="1" s="1"/>
  <c r="K134" i="1"/>
  <c r="K135" i="1"/>
  <c r="K136" i="1"/>
  <c r="K137" i="1"/>
  <c r="M137" i="1" s="1"/>
  <c r="K138" i="1"/>
  <c r="K139" i="1"/>
  <c r="K140" i="1"/>
  <c r="K141" i="1"/>
  <c r="K142" i="1"/>
  <c r="K143" i="1"/>
  <c r="K144" i="1"/>
  <c r="M144" i="1" s="1"/>
  <c r="K145" i="1"/>
  <c r="M145" i="1" s="1"/>
  <c r="K146" i="1"/>
  <c r="M146" i="1" s="1"/>
  <c r="K147" i="1"/>
  <c r="M147" i="1" s="1"/>
  <c r="K148" i="1"/>
  <c r="M148" i="1" s="1"/>
  <c r="K149" i="1"/>
  <c r="M149" i="1" s="1"/>
  <c r="K150" i="1"/>
  <c r="K151" i="1"/>
  <c r="K152" i="1"/>
  <c r="K153" i="1"/>
  <c r="K154" i="1"/>
  <c r="K155" i="1"/>
  <c r="K156" i="1"/>
  <c r="K157" i="1"/>
  <c r="K158" i="1"/>
  <c r="K159" i="1"/>
  <c r="M159" i="1" s="1"/>
  <c r="K160" i="1"/>
  <c r="M160" i="1" s="1"/>
  <c r="K161" i="1"/>
  <c r="M161" i="1" s="1"/>
  <c r="K162" i="1"/>
  <c r="K163" i="1"/>
  <c r="K164" i="1"/>
  <c r="K165" i="1"/>
  <c r="K166" i="1"/>
  <c r="K167" i="1"/>
  <c r="K168" i="1"/>
  <c r="K169" i="1"/>
  <c r="K170" i="1"/>
  <c r="K171" i="1"/>
  <c r="K172" i="1"/>
  <c r="M172" i="1" s="1"/>
  <c r="K173" i="1"/>
  <c r="M173" i="1" s="1"/>
  <c r="K174" i="1"/>
  <c r="K175" i="1"/>
  <c r="K176" i="1"/>
  <c r="K177" i="1"/>
  <c r="M177" i="1" s="1"/>
  <c r="K178" i="1"/>
  <c r="M178" i="1" s="1"/>
  <c r="K179" i="1"/>
  <c r="M179" i="1" s="1"/>
  <c r="K180" i="1"/>
  <c r="M180" i="1" s="1"/>
  <c r="K181" i="1"/>
  <c r="M181" i="1" s="1"/>
  <c r="K182" i="1"/>
  <c r="M182" i="1" s="1"/>
  <c r="K183" i="1"/>
  <c r="M183" i="1" s="1"/>
  <c r="K184" i="1"/>
  <c r="M184" i="1" s="1"/>
  <c r="K185" i="1"/>
  <c r="M185" i="1" s="1"/>
  <c r="K186" i="1"/>
  <c r="K187" i="1"/>
  <c r="K188" i="1"/>
  <c r="K189" i="1"/>
  <c r="K190" i="1"/>
  <c r="K191" i="1"/>
  <c r="K192" i="1"/>
  <c r="M192" i="1" s="1"/>
  <c r="K193" i="1"/>
  <c r="M193" i="1" s="1"/>
  <c r="K194" i="1"/>
  <c r="M194" i="1" s="1"/>
  <c r="K195" i="1"/>
  <c r="M195" i="1" s="1"/>
  <c r="K196" i="1"/>
  <c r="M196" i="1" s="1"/>
  <c r="K197" i="1"/>
  <c r="M197" i="1" s="1"/>
  <c r="K198" i="1"/>
  <c r="K199" i="1"/>
  <c r="K200" i="1"/>
  <c r="K201" i="1"/>
  <c r="K202" i="1"/>
  <c r="K203" i="1"/>
  <c r="K204" i="1"/>
  <c r="K205" i="1"/>
  <c r="K206" i="1"/>
  <c r="K207" i="1"/>
  <c r="M207" i="1" s="1"/>
  <c r="K208" i="1"/>
  <c r="M208" i="1" s="1"/>
  <c r="K209" i="1"/>
  <c r="M209" i="1" s="1"/>
  <c r="K210" i="1"/>
  <c r="K211" i="1"/>
  <c r="K212" i="1"/>
  <c r="K213" i="1"/>
  <c r="K214" i="1"/>
  <c r="K215" i="1"/>
  <c r="K216" i="1"/>
  <c r="K217" i="1"/>
  <c r="K218" i="1"/>
  <c r="K219" i="1"/>
  <c r="K220" i="1"/>
  <c r="M220" i="1" s="1"/>
  <c r="K221" i="1"/>
  <c r="M221" i="1" s="1"/>
  <c r="K222" i="1"/>
  <c r="K223" i="1"/>
  <c r="K224" i="1"/>
  <c r="K225" i="1"/>
  <c r="M225" i="1" s="1"/>
  <c r="K226" i="1"/>
  <c r="M226" i="1" s="1"/>
  <c r="K227" i="1"/>
  <c r="M227" i="1" s="1"/>
  <c r="K228" i="1"/>
  <c r="M228" i="1" s="1"/>
  <c r="K229" i="1"/>
  <c r="M229" i="1" s="1"/>
  <c r="K230" i="1"/>
  <c r="M230" i="1" s="1"/>
  <c r="K231" i="1"/>
  <c r="M231" i="1" s="1"/>
  <c r="K232" i="1"/>
  <c r="M232" i="1" s="1"/>
  <c r="L20" i="1"/>
  <c r="M138" i="1"/>
  <c r="M150" i="1"/>
  <c r="M162" i="1"/>
  <c r="M174" i="1"/>
  <c r="M186" i="1"/>
  <c r="M198" i="1"/>
  <c r="M210" i="1"/>
  <c r="M222" i="1"/>
  <c r="L23" i="11"/>
  <c r="L24" i="11"/>
  <c r="L25" i="11"/>
  <c r="L26" i="11"/>
  <c r="L27" i="11"/>
  <c r="L28" i="11"/>
  <c r="L29" i="11"/>
  <c r="L30" i="11"/>
  <c r="L31" i="11"/>
  <c r="L32" i="11"/>
  <c r="L33" i="11"/>
  <c r="L34" i="11"/>
  <c r="L35" i="11"/>
  <c r="L36" i="11"/>
  <c r="L37" i="11"/>
  <c r="L38" i="11"/>
  <c r="L39" i="11"/>
  <c r="L40" i="11"/>
  <c r="L41" i="11"/>
  <c r="L42" i="11"/>
  <c r="L43" i="11"/>
  <c r="L44" i="11"/>
  <c r="L45" i="11"/>
  <c r="L46" i="11"/>
  <c r="L47" i="11"/>
  <c r="L48" i="11"/>
  <c r="L49" i="11"/>
  <c r="L50" i="11"/>
  <c r="L51" i="11"/>
  <c r="L52" i="11"/>
  <c r="L53" i="11"/>
  <c r="L54" i="11"/>
  <c r="L55" i="11"/>
  <c r="L56" i="11"/>
  <c r="L57" i="11"/>
  <c r="L58" i="11"/>
  <c r="L59" i="11"/>
  <c r="L60" i="11"/>
  <c r="L61" i="11"/>
  <c r="L62" i="11"/>
  <c r="L63" i="11"/>
  <c r="L64" i="11"/>
  <c r="L65" i="11"/>
  <c r="L66" i="11"/>
  <c r="L67" i="11"/>
  <c r="L68" i="11"/>
  <c r="L69" i="11"/>
  <c r="L70" i="11"/>
  <c r="L71" i="11"/>
  <c r="L72" i="11"/>
  <c r="L73" i="11"/>
  <c r="L74" i="11"/>
  <c r="L75" i="11"/>
  <c r="L76" i="11"/>
  <c r="L77" i="11"/>
  <c r="L78" i="11"/>
  <c r="L79" i="11"/>
  <c r="L80" i="11"/>
  <c r="L81" i="11"/>
  <c r="L82" i="11"/>
  <c r="L83" i="11"/>
  <c r="L84" i="11"/>
  <c r="L85" i="11"/>
  <c r="L86" i="11"/>
  <c r="L87" i="11"/>
  <c r="L88" i="11"/>
  <c r="L89" i="11"/>
  <c r="L90" i="11"/>
  <c r="L91" i="11"/>
  <c r="L92" i="11"/>
  <c r="L93" i="11"/>
  <c r="L94" i="11"/>
  <c r="L95" i="11"/>
  <c r="L96" i="11"/>
  <c r="L97" i="11"/>
  <c r="L98" i="11"/>
  <c r="L99" i="11"/>
  <c r="L100" i="11"/>
  <c r="L101" i="11"/>
  <c r="L102" i="11"/>
  <c r="L103" i="11"/>
  <c r="L104" i="11"/>
  <c r="L105" i="11"/>
  <c r="L106" i="11"/>
  <c r="L107" i="11"/>
  <c r="L108" i="11"/>
  <c r="L109" i="11"/>
  <c r="L110" i="11"/>
  <c r="L111" i="11"/>
  <c r="L112" i="11"/>
  <c r="L113" i="11"/>
  <c r="L114" i="11"/>
  <c r="L115" i="11"/>
  <c r="L116" i="11"/>
  <c r="L117" i="11"/>
  <c r="L118" i="11"/>
  <c r="M23" i="11"/>
  <c r="P23" i="11" s="1"/>
  <c r="M24" i="11"/>
  <c r="P24" i="11" s="1"/>
  <c r="M25" i="11"/>
  <c r="P25" i="11" s="1"/>
  <c r="M26" i="11"/>
  <c r="P26" i="11" s="1"/>
  <c r="M27" i="11"/>
  <c r="P27" i="11" s="1"/>
  <c r="M28" i="11"/>
  <c r="P28" i="11" s="1"/>
  <c r="M29" i="11"/>
  <c r="P29" i="11" s="1"/>
  <c r="M30" i="11"/>
  <c r="P30" i="11" s="1"/>
  <c r="M31" i="11"/>
  <c r="P31" i="11" s="1"/>
  <c r="M32" i="11"/>
  <c r="P32" i="11" s="1"/>
  <c r="M33" i="11"/>
  <c r="P33" i="11" s="1"/>
  <c r="M34" i="11"/>
  <c r="P34" i="11" s="1"/>
  <c r="M35" i="11"/>
  <c r="P35" i="11" s="1"/>
  <c r="M36" i="11"/>
  <c r="P36" i="11" s="1"/>
  <c r="M37" i="11"/>
  <c r="P37" i="11" s="1"/>
  <c r="M38" i="11"/>
  <c r="P38" i="11" s="1"/>
  <c r="M39" i="11"/>
  <c r="P39" i="11" s="1"/>
  <c r="M40" i="11"/>
  <c r="P40" i="11" s="1"/>
  <c r="M41" i="11"/>
  <c r="P41" i="11" s="1"/>
  <c r="M42" i="11"/>
  <c r="P42" i="11" s="1"/>
  <c r="M43" i="11"/>
  <c r="P43" i="11" s="1"/>
  <c r="M44" i="11"/>
  <c r="P44" i="11" s="1"/>
  <c r="M45" i="11"/>
  <c r="P45" i="11" s="1"/>
  <c r="M46" i="11"/>
  <c r="P46" i="11" s="1"/>
  <c r="M47" i="11"/>
  <c r="P47" i="11" s="1"/>
  <c r="M48" i="11"/>
  <c r="P48" i="11" s="1"/>
  <c r="M49" i="11"/>
  <c r="P49" i="11" s="1"/>
  <c r="M50" i="11"/>
  <c r="P50" i="11" s="1"/>
  <c r="M51" i="11"/>
  <c r="P51" i="11" s="1"/>
  <c r="M52" i="11"/>
  <c r="P52" i="11" s="1"/>
  <c r="M53" i="11"/>
  <c r="P53" i="11" s="1"/>
  <c r="M54" i="11"/>
  <c r="P54" i="11" s="1"/>
  <c r="M55" i="11"/>
  <c r="P55" i="11" s="1"/>
  <c r="M56" i="11"/>
  <c r="P56" i="11" s="1"/>
  <c r="M57" i="11"/>
  <c r="P57" i="11" s="1"/>
  <c r="M58" i="11"/>
  <c r="P58" i="11" s="1"/>
  <c r="M59" i="11"/>
  <c r="P59" i="11" s="1"/>
  <c r="M60" i="11"/>
  <c r="P60" i="11" s="1"/>
  <c r="M61" i="11"/>
  <c r="P61" i="11" s="1"/>
  <c r="M62" i="11"/>
  <c r="P62" i="11" s="1"/>
  <c r="M63" i="11"/>
  <c r="P63" i="11" s="1"/>
  <c r="M64" i="11"/>
  <c r="P64" i="11" s="1"/>
  <c r="M65" i="11"/>
  <c r="P65" i="11" s="1"/>
  <c r="M66" i="11"/>
  <c r="P66" i="11" s="1"/>
  <c r="M67" i="11"/>
  <c r="P67" i="11" s="1"/>
  <c r="M68" i="11"/>
  <c r="P68" i="11" s="1"/>
  <c r="M69" i="11"/>
  <c r="P69" i="11" s="1"/>
  <c r="M70" i="11"/>
  <c r="P70" i="11" s="1"/>
  <c r="M71" i="11"/>
  <c r="P71" i="11" s="1"/>
  <c r="M72" i="11"/>
  <c r="P72" i="11" s="1"/>
  <c r="M73" i="11"/>
  <c r="P73" i="11" s="1"/>
  <c r="M74" i="11"/>
  <c r="P74" i="11" s="1"/>
  <c r="M75" i="11"/>
  <c r="P75" i="11" s="1"/>
  <c r="M76" i="11"/>
  <c r="P76" i="11" s="1"/>
  <c r="M77" i="11"/>
  <c r="P77" i="11" s="1"/>
  <c r="M78" i="11"/>
  <c r="P78" i="11" s="1"/>
  <c r="M79" i="11"/>
  <c r="P79" i="11" s="1"/>
  <c r="M80" i="11"/>
  <c r="P80" i="11" s="1"/>
  <c r="M81" i="11"/>
  <c r="P81" i="11" s="1"/>
  <c r="M82" i="11"/>
  <c r="P82" i="11" s="1"/>
  <c r="M83" i="11"/>
  <c r="P83" i="11" s="1"/>
  <c r="M84" i="11"/>
  <c r="P84" i="11" s="1"/>
  <c r="M85" i="11"/>
  <c r="P85" i="11" s="1"/>
  <c r="M86" i="11"/>
  <c r="P86" i="11" s="1"/>
  <c r="M87" i="11"/>
  <c r="P87" i="11" s="1"/>
  <c r="M88" i="11"/>
  <c r="P88" i="11" s="1"/>
  <c r="M89" i="11"/>
  <c r="P89" i="11" s="1"/>
  <c r="M90" i="11"/>
  <c r="P90" i="11" s="1"/>
  <c r="M91" i="11"/>
  <c r="P91" i="11" s="1"/>
  <c r="M92" i="11"/>
  <c r="P92" i="11" s="1"/>
  <c r="M93" i="11"/>
  <c r="P93" i="11" s="1"/>
  <c r="M94" i="11"/>
  <c r="P94" i="11" s="1"/>
  <c r="M95" i="11"/>
  <c r="P95" i="11" s="1"/>
  <c r="M96" i="11"/>
  <c r="P96" i="11" s="1"/>
  <c r="M97" i="11"/>
  <c r="P97" i="11" s="1"/>
  <c r="M98" i="11"/>
  <c r="P98" i="11" s="1"/>
  <c r="M99" i="11"/>
  <c r="P99" i="11" s="1"/>
  <c r="M100" i="11"/>
  <c r="P100" i="11" s="1"/>
  <c r="M101" i="11"/>
  <c r="P101" i="11" s="1"/>
  <c r="M102" i="11"/>
  <c r="P102" i="11" s="1"/>
  <c r="M103" i="11"/>
  <c r="P103" i="11" s="1"/>
  <c r="M104" i="11"/>
  <c r="P104" i="11" s="1"/>
  <c r="M105" i="11"/>
  <c r="P105" i="11" s="1"/>
  <c r="M106" i="11"/>
  <c r="P106" i="11" s="1"/>
  <c r="M107" i="11"/>
  <c r="P107" i="11" s="1"/>
  <c r="M108" i="11"/>
  <c r="P108" i="11" s="1"/>
  <c r="M109" i="11"/>
  <c r="P109" i="11" s="1"/>
  <c r="M110" i="11"/>
  <c r="P110" i="11" s="1"/>
  <c r="M111" i="11"/>
  <c r="P111" i="11" s="1"/>
  <c r="M112" i="11"/>
  <c r="P112" i="11" s="1"/>
  <c r="M113" i="11"/>
  <c r="P113" i="11" s="1"/>
  <c r="M114" i="11"/>
  <c r="P114" i="11" s="1"/>
  <c r="M115" i="11"/>
  <c r="P115" i="11" s="1"/>
  <c r="M116" i="11"/>
  <c r="P116" i="11" s="1"/>
  <c r="M117" i="11"/>
  <c r="P117" i="11" s="1"/>
  <c r="M118" i="11"/>
  <c r="P118" i="11" s="1"/>
  <c r="M39" i="10"/>
  <c r="P39" i="10" s="1"/>
  <c r="M50" i="10"/>
  <c r="P50" i="10" s="1"/>
  <c r="M52" i="10"/>
  <c r="P52" i="10" s="1"/>
  <c r="M53" i="10"/>
  <c r="P53" i="10" s="1"/>
  <c r="M57" i="10"/>
  <c r="P57" i="10" s="1"/>
  <c r="M62" i="10"/>
  <c r="P62" i="10" s="1"/>
  <c r="M63" i="10"/>
  <c r="P63" i="10" s="1"/>
  <c r="M92" i="10"/>
  <c r="P92" i="10" s="1"/>
  <c r="L22" i="10"/>
  <c r="L23" i="10"/>
  <c r="L24" i="10"/>
  <c r="L25" i="10"/>
  <c r="L26" i="10"/>
  <c r="L27" i="10"/>
  <c r="L28" i="10"/>
  <c r="L29" i="10"/>
  <c r="L30" i="10"/>
  <c r="L31" i="10"/>
  <c r="L32" i="10"/>
  <c r="L33" i="10"/>
  <c r="L34" i="10"/>
  <c r="L35" i="10"/>
  <c r="L36" i="10"/>
  <c r="L37" i="10"/>
  <c r="L38" i="10"/>
  <c r="L39" i="10"/>
  <c r="L40" i="10"/>
  <c r="L41" i="10"/>
  <c r="L42" i="10"/>
  <c r="L43" i="10"/>
  <c r="L44" i="10"/>
  <c r="L45" i="10"/>
  <c r="L46" i="10"/>
  <c r="L47" i="10"/>
  <c r="L48" i="10"/>
  <c r="L49" i="10"/>
  <c r="L50" i="10"/>
  <c r="L51" i="10"/>
  <c r="L52" i="10"/>
  <c r="L53" i="10"/>
  <c r="L54" i="10"/>
  <c r="L55" i="10"/>
  <c r="L56" i="10"/>
  <c r="L57" i="10"/>
  <c r="L58" i="10"/>
  <c r="L59" i="10"/>
  <c r="L60" i="10"/>
  <c r="L61" i="10"/>
  <c r="L62" i="10"/>
  <c r="L63" i="10"/>
  <c r="L64" i="10"/>
  <c r="L65" i="10"/>
  <c r="L66" i="10"/>
  <c r="L67" i="10"/>
  <c r="L68" i="10"/>
  <c r="L69" i="10"/>
  <c r="L70" i="10"/>
  <c r="L71" i="10"/>
  <c r="L72" i="10"/>
  <c r="L73" i="10"/>
  <c r="L74" i="10"/>
  <c r="L75" i="10"/>
  <c r="L76" i="10"/>
  <c r="L77" i="10"/>
  <c r="L78" i="10"/>
  <c r="L79" i="10"/>
  <c r="M79" i="10" s="1"/>
  <c r="P79" i="10" s="1"/>
  <c r="L80" i="10"/>
  <c r="L81" i="10"/>
  <c r="L82" i="10"/>
  <c r="L83" i="10"/>
  <c r="L84" i="10"/>
  <c r="L85" i="10"/>
  <c r="L86" i="10"/>
  <c r="L87" i="10"/>
  <c r="L88" i="10"/>
  <c r="L89" i="10"/>
  <c r="L90" i="10"/>
  <c r="L91" i="10"/>
  <c r="L92" i="10"/>
  <c r="L93" i="10"/>
  <c r="L94" i="10"/>
  <c r="L95" i="10"/>
  <c r="L96" i="10"/>
  <c r="L97" i="10"/>
  <c r="L98" i="10"/>
  <c r="L99" i="10"/>
  <c r="M99" i="10" s="1"/>
  <c r="P99" i="10" s="1"/>
  <c r="L100" i="10"/>
  <c r="L101" i="10"/>
  <c r="L102" i="10"/>
  <c r="L103" i="10"/>
  <c r="L104" i="10"/>
  <c r="L105" i="10"/>
  <c r="L106" i="10"/>
  <c r="L107" i="10"/>
  <c r="L108" i="10"/>
  <c r="L109" i="10"/>
  <c r="L110" i="10"/>
  <c r="L111" i="10"/>
  <c r="L112" i="10"/>
  <c r="L113" i="10"/>
  <c r="L114" i="10"/>
  <c r="L115" i="10"/>
  <c r="L116" i="10"/>
  <c r="L117" i="10"/>
  <c r="M22" i="10"/>
  <c r="P22" i="10" s="1"/>
  <c r="M23" i="10"/>
  <c r="P23" i="10" s="1"/>
  <c r="M24" i="10"/>
  <c r="P24" i="10" s="1"/>
  <c r="M25" i="10"/>
  <c r="P25" i="10" s="1"/>
  <c r="M26" i="10"/>
  <c r="P26" i="10" s="1"/>
  <c r="M27" i="10"/>
  <c r="P27" i="10" s="1"/>
  <c r="M28" i="10"/>
  <c r="P28" i="10" s="1"/>
  <c r="M29" i="10"/>
  <c r="P29" i="10" s="1"/>
  <c r="M30" i="10"/>
  <c r="P30" i="10" s="1"/>
  <c r="M31" i="10"/>
  <c r="P31" i="10" s="1"/>
  <c r="M32" i="10"/>
  <c r="P32" i="10" s="1"/>
  <c r="M33" i="10"/>
  <c r="P33" i="10" s="1"/>
  <c r="M34" i="10"/>
  <c r="P34" i="10" s="1"/>
  <c r="M35" i="10"/>
  <c r="P35" i="10" s="1"/>
  <c r="M36" i="10"/>
  <c r="P36" i="10" s="1"/>
  <c r="M37" i="10"/>
  <c r="P37" i="10" s="1"/>
  <c r="M38" i="10"/>
  <c r="P38" i="10" s="1"/>
  <c r="M40" i="10"/>
  <c r="P40" i="10" s="1"/>
  <c r="M41" i="10"/>
  <c r="P41" i="10" s="1"/>
  <c r="M42" i="10"/>
  <c r="P42" i="10" s="1"/>
  <c r="M43" i="10"/>
  <c r="P43" i="10" s="1"/>
  <c r="M44" i="10"/>
  <c r="P44" i="10" s="1"/>
  <c r="M45" i="10"/>
  <c r="P45" i="10" s="1"/>
  <c r="M46" i="10"/>
  <c r="P46" i="10" s="1"/>
  <c r="M47" i="10"/>
  <c r="P47" i="10" s="1"/>
  <c r="M48" i="10"/>
  <c r="P48" i="10" s="1"/>
  <c r="M49" i="10"/>
  <c r="P49" i="10" s="1"/>
  <c r="M51" i="10"/>
  <c r="P51" i="10" s="1"/>
  <c r="M54" i="10"/>
  <c r="P54" i="10" s="1"/>
  <c r="M55" i="10"/>
  <c r="P55" i="10" s="1"/>
  <c r="M56" i="10"/>
  <c r="P56" i="10" s="1"/>
  <c r="M58" i="10"/>
  <c r="P58" i="10" s="1"/>
  <c r="M59" i="10"/>
  <c r="P59" i="10" s="1"/>
  <c r="M60" i="10"/>
  <c r="P60" i="10" s="1"/>
  <c r="M61" i="10"/>
  <c r="P61" i="10" s="1"/>
  <c r="M64" i="10"/>
  <c r="P64" i="10" s="1"/>
  <c r="M65" i="10"/>
  <c r="P65" i="10" s="1"/>
  <c r="M66" i="10"/>
  <c r="P66" i="10" s="1"/>
  <c r="M67" i="10"/>
  <c r="P67" i="10" s="1"/>
  <c r="M68" i="10"/>
  <c r="P68" i="10" s="1"/>
  <c r="M69" i="10"/>
  <c r="P69" i="10" s="1"/>
  <c r="M70" i="10"/>
  <c r="P70" i="10" s="1"/>
  <c r="M71" i="10"/>
  <c r="P71" i="10" s="1"/>
  <c r="M72" i="10"/>
  <c r="P72" i="10" s="1"/>
  <c r="M73" i="10"/>
  <c r="P73" i="10" s="1"/>
  <c r="M74" i="10"/>
  <c r="P74" i="10" s="1"/>
  <c r="M75" i="10"/>
  <c r="P75" i="10" s="1"/>
  <c r="M76" i="10"/>
  <c r="P76" i="10" s="1"/>
  <c r="M77" i="10"/>
  <c r="P77" i="10" s="1"/>
  <c r="M78" i="10"/>
  <c r="P78" i="10" s="1"/>
  <c r="M80" i="10"/>
  <c r="P80" i="10" s="1"/>
  <c r="M81" i="10"/>
  <c r="P81" i="10" s="1"/>
  <c r="M82" i="10"/>
  <c r="P82" i="10" s="1"/>
  <c r="M83" i="10"/>
  <c r="P83" i="10" s="1"/>
  <c r="M84" i="10"/>
  <c r="P84" i="10" s="1"/>
  <c r="M85" i="10"/>
  <c r="P85" i="10" s="1"/>
  <c r="M86" i="10"/>
  <c r="P86" i="10" s="1"/>
  <c r="M87" i="10"/>
  <c r="P87" i="10" s="1"/>
  <c r="M88" i="10"/>
  <c r="P88" i="10" s="1"/>
  <c r="M89" i="10"/>
  <c r="P89" i="10" s="1"/>
  <c r="M90" i="10"/>
  <c r="P90" i="10" s="1"/>
  <c r="M91" i="10"/>
  <c r="P91" i="10" s="1"/>
  <c r="M93" i="10"/>
  <c r="P93" i="10" s="1"/>
  <c r="M94" i="10"/>
  <c r="P94" i="10" s="1"/>
  <c r="M95" i="10"/>
  <c r="P95" i="10" s="1"/>
  <c r="M96" i="10"/>
  <c r="P96" i="10" s="1"/>
  <c r="M97" i="10"/>
  <c r="P97" i="10" s="1"/>
  <c r="M98" i="10"/>
  <c r="P98" i="10" s="1"/>
  <c r="M100" i="10"/>
  <c r="P100" i="10" s="1"/>
  <c r="M101" i="10"/>
  <c r="P101" i="10" s="1"/>
  <c r="M102" i="10"/>
  <c r="P102" i="10" s="1"/>
  <c r="M103" i="10"/>
  <c r="P103" i="10" s="1"/>
  <c r="M104" i="10"/>
  <c r="P104" i="10" s="1"/>
  <c r="M105" i="10"/>
  <c r="P105" i="10" s="1"/>
  <c r="M106" i="10"/>
  <c r="P106" i="10" s="1"/>
  <c r="M107" i="10"/>
  <c r="P107" i="10" s="1"/>
  <c r="M108" i="10"/>
  <c r="P108" i="10" s="1"/>
  <c r="M109" i="10"/>
  <c r="P109" i="10" s="1"/>
  <c r="M110" i="10"/>
  <c r="P110" i="10" s="1"/>
  <c r="M111" i="10"/>
  <c r="P111" i="10" s="1"/>
  <c r="M112" i="10"/>
  <c r="P112" i="10" s="1"/>
  <c r="M113" i="10"/>
  <c r="P113" i="10" s="1"/>
  <c r="M114" i="10"/>
  <c r="P114" i="10" s="1"/>
  <c r="M115" i="10"/>
  <c r="P115" i="10" s="1"/>
  <c r="M116" i="10"/>
  <c r="P116" i="10" s="1"/>
  <c r="M117" i="10"/>
  <c r="P117" i="10" s="1"/>
  <c r="M103" i="8"/>
  <c r="P103" i="8" s="1"/>
  <c r="M128" i="8"/>
  <c r="P128" i="8" s="1"/>
  <c r="L89" i="8"/>
  <c r="M89" i="8" s="1"/>
  <c r="P89" i="8" s="1"/>
  <c r="L90" i="8"/>
  <c r="L91" i="8"/>
  <c r="L92" i="8"/>
  <c r="L93" i="8"/>
  <c r="L94" i="8"/>
  <c r="L95" i="8"/>
  <c r="L96" i="8"/>
  <c r="L97" i="8"/>
  <c r="L98" i="8"/>
  <c r="L99" i="8"/>
  <c r="L100" i="8"/>
  <c r="L101" i="8"/>
  <c r="L102" i="8"/>
  <c r="L103" i="8"/>
  <c r="L104" i="8"/>
  <c r="L105" i="8"/>
  <c r="L106" i="8"/>
  <c r="L107" i="8"/>
  <c r="L108" i="8"/>
  <c r="L109" i="8"/>
  <c r="L110" i="8"/>
  <c r="L111" i="8"/>
  <c r="L112" i="8"/>
  <c r="L113" i="8"/>
  <c r="L114" i="8"/>
  <c r="L115" i="8"/>
  <c r="L116" i="8"/>
  <c r="L117" i="8"/>
  <c r="L118" i="8"/>
  <c r="L119" i="8"/>
  <c r="L120" i="8"/>
  <c r="L121" i="8"/>
  <c r="L122" i="8"/>
  <c r="L123" i="8"/>
  <c r="L124" i="8"/>
  <c r="L125" i="8"/>
  <c r="L126" i="8"/>
  <c r="L127" i="8"/>
  <c r="L128" i="8"/>
  <c r="L129" i="8"/>
  <c r="L130" i="8"/>
  <c r="L131" i="8"/>
  <c r="L132" i="8"/>
  <c r="L133" i="8"/>
  <c r="L134" i="8"/>
  <c r="L135" i="8"/>
  <c r="L136" i="8"/>
  <c r="L137" i="8"/>
  <c r="L138" i="8"/>
  <c r="L139" i="8"/>
  <c r="L140" i="8"/>
  <c r="L141" i="8"/>
  <c r="L142" i="8"/>
  <c r="L143" i="8"/>
  <c r="L144" i="8"/>
  <c r="L145" i="8"/>
  <c r="L146" i="8"/>
  <c r="L147" i="8"/>
  <c r="L148" i="8"/>
  <c r="L149" i="8"/>
  <c r="L150" i="8"/>
  <c r="L151" i="8"/>
  <c r="L152" i="8"/>
  <c r="L153" i="8"/>
  <c r="L154" i="8"/>
  <c r="L155" i="8"/>
  <c r="M155" i="8" s="1"/>
  <c r="P155" i="8" s="1"/>
  <c r="L156" i="8"/>
  <c r="L157" i="8"/>
  <c r="L158" i="8"/>
  <c r="L159" i="8"/>
  <c r="L160" i="8"/>
  <c r="L161" i="8"/>
  <c r="L162" i="8"/>
  <c r="L163" i="8"/>
  <c r="L164" i="8"/>
  <c r="L165" i="8"/>
  <c r="L166" i="8"/>
  <c r="L167" i="8"/>
  <c r="L168" i="8"/>
  <c r="L169" i="8"/>
  <c r="L170" i="8"/>
  <c r="L171" i="8"/>
  <c r="L172" i="8"/>
  <c r="L173" i="8"/>
  <c r="L174" i="8"/>
  <c r="L175" i="8"/>
  <c r="L176" i="8"/>
  <c r="L177" i="8"/>
  <c r="L178" i="8"/>
  <c r="L179" i="8"/>
  <c r="L180" i="8"/>
  <c r="L181" i="8"/>
  <c r="L182" i="8"/>
  <c r="L183" i="8"/>
  <c r="L184" i="8"/>
  <c r="M90" i="8"/>
  <c r="P90" i="8" s="1"/>
  <c r="M91" i="8"/>
  <c r="P91" i="8" s="1"/>
  <c r="M92" i="8"/>
  <c r="P92" i="8" s="1"/>
  <c r="M93" i="8"/>
  <c r="P93" i="8" s="1"/>
  <c r="M94" i="8"/>
  <c r="P94" i="8" s="1"/>
  <c r="M95" i="8"/>
  <c r="P95" i="8" s="1"/>
  <c r="M96" i="8"/>
  <c r="P96" i="8" s="1"/>
  <c r="M97" i="8"/>
  <c r="P97" i="8" s="1"/>
  <c r="M98" i="8"/>
  <c r="P98" i="8" s="1"/>
  <c r="M99" i="8"/>
  <c r="P99" i="8" s="1"/>
  <c r="M100" i="8"/>
  <c r="P100" i="8" s="1"/>
  <c r="M101" i="8"/>
  <c r="P101" i="8" s="1"/>
  <c r="M102" i="8"/>
  <c r="P102" i="8" s="1"/>
  <c r="M104" i="8"/>
  <c r="P104" i="8" s="1"/>
  <c r="M105" i="8"/>
  <c r="P105" i="8" s="1"/>
  <c r="M106" i="8"/>
  <c r="P106" i="8" s="1"/>
  <c r="M107" i="8"/>
  <c r="P107" i="8" s="1"/>
  <c r="M108" i="8"/>
  <c r="P108" i="8" s="1"/>
  <c r="M109" i="8"/>
  <c r="P109" i="8" s="1"/>
  <c r="M110" i="8"/>
  <c r="P110" i="8" s="1"/>
  <c r="M111" i="8"/>
  <c r="P111" i="8" s="1"/>
  <c r="M112" i="8"/>
  <c r="P112" i="8" s="1"/>
  <c r="M113" i="8"/>
  <c r="P113" i="8" s="1"/>
  <c r="M114" i="8"/>
  <c r="P114" i="8" s="1"/>
  <c r="M115" i="8"/>
  <c r="P115" i="8" s="1"/>
  <c r="M116" i="8"/>
  <c r="P116" i="8" s="1"/>
  <c r="M117" i="8"/>
  <c r="P117" i="8" s="1"/>
  <c r="M118" i="8"/>
  <c r="P118" i="8" s="1"/>
  <c r="M119" i="8"/>
  <c r="P119" i="8" s="1"/>
  <c r="M120" i="8"/>
  <c r="P120" i="8" s="1"/>
  <c r="M121" i="8"/>
  <c r="P121" i="8" s="1"/>
  <c r="M122" i="8"/>
  <c r="P122" i="8" s="1"/>
  <c r="M123" i="8"/>
  <c r="P123" i="8" s="1"/>
  <c r="M124" i="8"/>
  <c r="P124" i="8" s="1"/>
  <c r="M125" i="8"/>
  <c r="P125" i="8" s="1"/>
  <c r="M126" i="8"/>
  <c r="P126" i="8" s="1"/>
  <c r="M127" i="8"/>
  <c r="P127" i="8" s="1"/>
  <c r="M129" i="8"/>
  <c r="P129" i="8" s="1"/>
  <c r="M130" i="8"/>
  <c r="P130" i="8" s="1"/>
  <c r="M131" i="8"/>
  <c r="P131" i="8" s="1"/>
  <c r="M132" i="8"/>
  <c r="P132" i="8" s="1"/>
  <c r="M133" i="8"/>
  <c r="P133" i="8" s="1"/>
  <c r="M134" i="8"/>
  <c r="P134" i="8" s="1"/>
  <c r="M135" i="8"/>
  <c r="P135" i="8" s="1"/>
  <c r="M136" i="8"/>
  <c r="P136" i="8" s="1"/>
  <c r="M137" i="8"/>
  <c r="P137" i="8" s="1"/>
  <c r="M138" i="8"/>
  <c r="P138" i="8" s="1"/>
  <c r="M139" i="8"/>
  <c r="P139" i="8" s="1"/>
  <c r="M140" i="8"/>
  <c r="P140" i="8" s="1"/>
  <c r="M141" i="8"/>
  <c r="P141" i="8" s="1"/>
  <c r="M142" i="8"/>
  <c r="P142" i="8" s="1"/>
  <c r="M143" i="8"/>
  <c r="P143" i="8" s="1"/>
  <c r="M144" i="8"/>
  <c r="P144" i="8" s="1"/>
  <c r="M145" i="8"/>
  <c r="P145" i="8" s="1"/>
  <c r="M146" i="8"/>
  <c r="P146" i="8" s="1"/>
  <c r="M147" i="8"/>
  <c r="P147" i="8" s="1"/>
  <c r="M148" i="8"/>
  <c r="P148" i="8" s="1"/>
  <c r="M149" i="8"/>
  <c r="P149" i="8" s="1"/>
  <c r="M150" i="8"/>
  <c r="P150" i="8" s="1"/>
  <c r="M151" i="8"/>
  <c r="P151" i="8" s="1"/>
  <c r="M152" i="8"/>
  <c r="P152" i="8" s="1"/>
  <c r="M153" i="8"/>
  <c r="P153" i="8" s="1"/>
  <c r="M154" i="8"/>
  <c r="P154" i="8" s="1"/>
  <c r="M156" i="8"/>
  <c r="P156" i="8" s="1"/>
  <c r="M157" i="8"/>
  <c r="P157" i="8" s="1"/>
  <c r="M158" i="8"/>
  <c r="P158" i="8" s="1"/>
  <c r="M159" i="8"/>
  <c r="P159" i="8" s="1"/>
  <c r="M160" i="8"/>
  <c r="P160" i="8" s="1"/>
  <c r="M161" i="8"/>
  <c r="P161" i="8" s="1"/>
  <c r="M162" i="8"/>
  <c r="P162" i="8" s="1"/>
  <c r="M163" i="8"/>
  <c r="P163" i="8" s="1"/>
  <c r="M164" i="8"/>
  <c r="P164" i="8" s="1"/>
  <c r="M165" i="8"/>
  <c r="P165" i="8" s="1"/>
  <c r="M166" i="8"/>
  <c r="P166" i="8" s="1"/>
  <c r="M167" i="8"/>
  <c r="P167" i="8" s="1"/>
  <c r="M168" i="8"/>
  <c r="P168" i="8" s="1"/>
  <c r="M169" i="8"/>
  <c r="P169" i="8" s="1"/>
  <c r="M170" i="8"/>
  <c r="P170" i="8" s="1"/>
  <c r="M171" i="8"/>
  <c r="P171" i="8" s="1"/>
  <c r="M172" i="8"/>
  <c r="P172" i="8" s="1"/>
  <c r="M173" i="8"/>
  <c r="P173" i="8" s="1"/>
  <c r="M174" i="8"/>
  <c r="P174" i="8" s="1"/>
  <c r="M175" i="8"/>
  <c r="P175" i="8" s="1"/>
  <c r="M176" i="8"/>
  <c r="P176" i="8" s="1"/>
  <c r="M177" i="8"/>
  <c r="P177" i="8" s="1"/>
  <c r="M178" i="8"/>
  <c r="P178" i="8" s="1"/>
  <c r="M179" i="8"/>
  <c r="P179" i="8" s="1"/>
  <c r="M180" i="8"/>
  <c r="P180" i="8" s="1"/>
  <c r="M181" i="8"/>
  <c r="P181" i="8" s="1"/>
  <c r="M182" i="8"/>
  <c r="P182" i="8" s="1"/>
  <c r="M183" i="8"/>
  <c r="P183" i="8" s="1"/>
  <c r="M184" i="8"/>
  <c r="P184" i="8" s="1"/>
  <c r="M42" i="7"/>
  <c r="P42" i="7" s="1"/>
  <c r="M50" i="7"/>
  <c r="P50" i="7" s="1"/>
  <c r="M67" i="7"/>
  <c r="P67" i="7" s="1"/>
  <c r="L23" i="7"/>
  <c r="L24" i="7"/>
  <c r="L25" i="7"/>
  <c r="L26" i="7"/>
  <c r="L27" i="7"/>
  <c r="L28" i="7"/>
  <c r="L29" i="7"/>
  <c r="L30" i="7"/>
  <c r="L31" i="7"/>
  <c r="L32" i="7"/>
  <c r="L33" i="7"/>
  <c r="M33" i="7" s="1"/>
  <c r="P33" i="7" s="1"/>
  <c r="L34" i="7"/>
  <c r="M34" i="7" s="1"/>
  <c r="P34" i="7" s="1"/>
  <c r="L35" i="7"/>
  <c r="M35" i="7" s="1"/>
  <c r="P35" i="7" s="1"/>
  <c r="L36" i="7"/>
  <c r="L37" i="7"/>
  <c r="L38" i="7"/>
  <c r="M38" i="7" s="1"/>
  <c r="P38" i="7" s="1"/>
  <c r="L39" i="7"/>
  <c r="M39" i="7" s="1"/>
  <c r="P39" i="7" s="1"/>
  <c r="L40" i="7"/>
  <c r="M40" i="7" s="1"/>
  <c r="P40" i="7" s="1"/>
  <c r="L41" i="7"/>
  <c r="M41" i="7" s="1"/>
  <c r="P41" i="7" s="1"/>
  <c r="L42" i="7"/>
  <c r="L43" i="7"/>
  <c r="M43" i="7" s="1"/>
  <c r="P43" i="7" s="1"/>
  <c r="L44" i="7"/>
  <c r="M44" i="7" s="1"/>
  <c r="P44" i="7" s="1"/>
  <c r="L45" i="7"/>
  <c r="M45" i="7" s="1"/>
  <c r="P45" i="7" s="1"/>
  <c r="L46" i="7"/>
  <c r="M46" i="7" s="1"/>
  <c r="P46" i="7" s="1"/>
  <c r="L47" i="7"/>
  <c r="M47" i="7" s="1"/>
  <c r="P47" i="7" s="1"/>
  <c r="L48" i="7"/>
  <c r="L49" i="7"/>
  <c r="M49" i="7" s="1"/>
  <c r="P49" i="7" s="1"/>
  <c r="L50" i="7"/>
  <c r="L51" i="7"/>
  <c r="M51" i="7" s="1"/>
  <c r="P51" i="7" s="1"/>
  <c r="L52" i="7"/>
  <c r="M52" i="7" s="1"/>
  <c r="P52" i="7" s="1"/>
  <c r="L53" i="7"/>
  <c r="M53" i="7" s="1"/>
  <c r="P53" i="7" s="1"/>
  <c r="L54" i="7"/>
  <c r="M54" i="7" s="1"/>
  <c r="P54" i="7" s="1"/>
  <c r="L55" i="7"/>
  <c r="M55" i="7" s="1"/>
  <c r="P55" i="7" s="1"/>
  <c r="L56" i="7"/>
  <c r="M56" i="7" s="1"/>
  <c r="P56" i="7" s="1"/>
  <c r="L57" i="7"/>
  <c r="M57" i="7" s="1"/>
  <c r="P57" i="7" s="1"/>
  <c r="L58" i="7"/>
  <c r="M58" i="7" s="1"/>
  <c r="P58" i="7" s="1"/>
  <c r="L59" i="7"/>
  <c r="M59" i="7" s="1"/>
  <c r="P59" i="7" s="1"/>
  <c r="L60" i="7"/>
  <c r="L61" i="7"/>
  <c r="M61" i="7" s="1"/>
  <c r="P61" i="7" s="1"/>
  <c r="L62" i="7"/>
  <c r="L63" i="7"/>
  <c r="M63" i="7" s="1"/>
  <c r="P63" i="7" s="1"/>
  <c r="L64" i="7"/>
  <c r="M64" i="7" s="1"/>
  <c r="P64" i="7" s="1"/>
  <c r="L65" i="7"/>
  <c r="M65" i="7" s="1"/>
  <c r="P65" i="7" s="1"/>
  <c r="L66" i="7"/>
  <c r="M66" i="7" s="1"/>
  <c r="P66" i="7" s="1"/>
  <c r="L67" i="7"/>
  <c r="L68" i="7"/>
  <c r="M68" i="7" s="1"/>
  <c r="P68" i="7" s="1"/>
  <c r="L69" i="7"/>
  <c r="M69" i="7" s="1"/>
  <c r="P69" i="7" s="1"/>
  <c r="L70" i="7"/>
  <c r="M70" i="7" s="1"/>
  <c r="P70" i="7" s="1"/>
  <c r="L71" i="7"/>
  <c r="M71" i="7" s="1"/>
  <c r="P71" i="7" s="1"/>
  <c r="L72" i="7"/>
  <c r="L73" i="7"/>
  <c r="L74" i="7"/>
  <c r="L75" i="7"/>
  <c r="L76" i="7"/>
  <c r="M76" i="7" s="1"/>
  <c r="P76" i="7" s="1"/>
  <c r="L77" i="7"/>
  <c r="M77" i="7" s="1"/>
  <c r="P77" i="7" s="1"/>
  <c r="L78" i="7"/>
  <c r="M78" i="7" s="1"/>
  <c r="P78" i="7" s="1"/>
  <c r="L79" i="7"/>
  <c r="M79" i="7" s="1"/>
  <c r="P79" i="7" s="1"/>
  <c r="L80" i="7"/>
  <c r="M80" i="7" s="1"/>
  <c r="P80" i="7" s="1"/>
  <c r="L81" i="7"/>
  <c r="M81" i="7" s="1"/>
  <c r="P81" i="7" s="1"/>
  <c r="L82" i="7"/>
  <c r="M82" i="7" s="1"/>
  <c r="P82" i="7" s="1"/>
  <c r="L83" i="7"/>
  <c r="M83" i="7" s="1"/>
  <c r="P83" i="7" s="1"/>
  <c r="L84" i="7"/>
  <c r="L85" i="7"/>
  <c r="L86" i="7"/>
  <c r="L87" i="7"/>
  <c r="L88" i="7"/>
  <c r="M88" i="7" s="1"/>
  <c r="P88" i="7" s="1"/>
  <c r="L89" i="7"/>
  <c r="M89" i="7" s="1"/>
  <c r="P89" i="7" s="1"/>
  <c r="L90" i="7"/>
  <c r="M90" i="7" s="1"/>
  <c r="P90" i="7" s="1"/>
  <c r="L91" i="7"/>
  <c r="M91" i="7" s="1"/>
  <c r="P91" i="7" s="1"/>
  <c r="L92" i="7"/>
  <c r="M92" i="7" s="1"/>
  <c r="P92" i="7" s="1"/>
  <c r="L93" i="7"/>
  <c r="M93" i="7" s="1"/>
  <c r="P93" i="7" s="1"/>
  <c r="L94" i="7"/>
  <c r="M94" i="7" s="1"/>
  <c r="P94" i="7" s="1"/>
  <c r="L95" i="7"/>
  <c r="M95" i="7" s="1"/>
  <c r="P95" i="7" s="1"/>
  <c r="L96" i="7"/>
  <c r="L97" i="7"/>
  <c r="L98" i="7"/>
  <c r="L99" i="7"/>
  <c r="L100" i="7"/>
  <c r="M100" i="7" s="1"/>
  <c r="P100" i="7" s="1"/>
  <c r="L101" i="7"/>
  <c r="M101" i="7" s="1"/>
  <c r="P101" i="7" s="1"/>
  <c r="L102" i="7"/>
  <c r="M102" i="7" s="1"/>
  <c r="P102" i="7" s="1"/>
  <c r="L103" i="7"/>
  <c r="M103" i="7" s="1"/>
  <c r="P103" i="7" s="1"/>
  <c r="L104" i="7"/>
  <c r="M104" i="7" s="1"/>
  <c r="P104" i="7" s="1"/>
  <c r="L105" i="7"/>
  <c r="M105" i="7" s="1"/>
  <c r="P105" i="7" s="1"/>
  <c r="L106" i="7"/>
  <c r="M106" i="7" s="1"/>
  <c r="P106" i="7" s="1"/>
  <c r="L107" i="7"/>
  <c r="M107" i="7" s="1"/>
  <c r="P107" i="7" s="1"/>
  <c r="L108" i="7"/>
  <c r="L109" i="7"/>
  <c r="L110" i="7"/>
  <c r="L111" i="7"/>
  <c r="L112" i="7"/>
  <c r="M112" i="7" s="1"/>
  <c r="P112" i="7" s="1"/>
  <c r="L113" i="7"/>
  <c r="M113" i="7" s="1"/>
  <c r="P113" i="7" s="1"/>
  <c r="L114" i="7"/>
  <c r="M114" i="7" s="1"/>
  <c r="P114" i="7" s="1"/>
  <c r="L115" i="7"/>
  <c r="M115" i="7" s="1"/>
  <c r="P115" i="7" s="1"/>
  <c r="L116" i="7"/>
  <c r="M116" i="7" s="1"/>
  <c r="P116" i="7" s="1"/>
  <c r="L117" i="7"/>
  <c r="M117" i="7" s="1"/>
  <c r="P117" i="7" s="1"/>
  <c r="L118" i="7"/>
  <c r="M118" i="7" s="1"/>
  <c r="P118" i="7" s="1"/>
  <c r="M23" i="7"/>
  <c r="P23" i="7" s="1"/>
  <c r="M24" i="7"/>
  <c r="P24" i="7" s="1"/>
  <c r="M25" i="7"/>
  <c r="P25" i="7" s="1"/>
  <c r="M26" i="7"/>
  <c r="P26" i="7" s="1"/>
  <c r="M27" i="7"/>
  <c r="P27" i="7" s="1"/>
  <c r="M28" i="7"/>
  <c r="M29" i="7"/>
  <c r="P29" i="7" s="1"/>
  <c r="M30" i="7"/>
  <c r="P30" i="7" s="1"/>
  <c r="M31" i="7"/>
  <c r="P31" i="7" s="1"/>
  <c r="M32" i="7"/>
  <c r="P32" i="7" s="1"/>
  <c r="M36" i="7"/>
  <c r="P36" i="7" s="1"/>
  <c r="M37" i="7"/>
  <c r="P37" i="7" s="1"/>
  <c r="M48" i="7"/>
  <c r="P48" i="7" s="1"/>
  <c r="M60" i="7"/>
  <c r="P60" i="7" s="1"/>
  <c r="M62" i="7"/>
  <c r="P62" i="7" s="1"/>
  <c r="M72" i="7"/>
  <c r="P72" i="7" s="1"/>
  <c r="M73" i="7"/>
  <c r="P73" i="7" s="1"/>
  <c r="M74" i="7"/>
  <c r="P74" i="7" s="1"/>
  <c r="M75" i="7"/>
  <c r="P75" i="7" s="1"/>
  <c r="M84" i="7"/>
  <c r="P84" i="7" s="1"/>
  <c r="M85" i="7"/>
  <c r="P85" i="7" s="1"/>
  <c r="M86" i="7"/>
  <c r="P86" i="7" s="1"/>
  <c r="M87" i="7"/>
  <c r="P87" i="7" s="1"/>
  <c r="M96" i="7"/>
  <c r="P96" i="7" s="1"/>
  <c r="M97" i="7"/>
  <c r="P97" i="7" s="1"/>
  <c r="M98" i="7"/>
  <c r="P98" i="7" s="1"/>
  <c r="M99" i="7"/>
  <c r="P99" i="7" s="1"/>
  <c r="M108" i="7"/>
  <c r="P108" i="7" s="1"/>
  <c r="M109" i="7"/>
  <c r="P109" i="7" s="1"/>
  <c r="M110" i="7"/>
  <c r="P110" i="7" s="1"/>
  <c r="M111" i="7"/>
  <c r="P111" i="7" s="1"/>
  <c r="M49" i="6"/>
  <c r="P49" i="6" s="1"/>
  <c r="M50" i="6"/>
  <c r="P50" i="6" s="1"/>
  <c r="M56" i="6"/>
  <c r="P56" i="6" s="1"/>
  <c r="L22" i="6"/>
  <c r="L23" i="6"/>
  <c r="L24" i="6"/>
  <c r="L25" i="6"/>
  <c r="L26" i="6"/>
  <c r="L27" i="6"/>
  <c r="L28" i="6"/>
  <c r="L29" i="6"/>
  <c r="L30" i="6"/>
  <c r="L31" i="6"/>
  <c r="L32" i="6"/>
  <c r="L33" i="6"/>
  <c r="L34" i="6"/>
  <c r="L35" i="6"/>
  <c r="L36" i="6"/>
  <c r="L37" i="6"/>
  <c r="L38" i="6"/>
  <c r="L39" i="6"/>
  <c r="M39" i="6" s="1"/>
  <c r="P39" i="6" s="1"/>
  <c r="L40" i="6"/>
  <c r="L41" i="6"/>
  <c r="L42" i="6"/>
  <c r="L43" i="6"/>
  <c r="L44" i="6"/>
  <c r="L45" i="6"/>
  <c r="L46" i="6"/>
  <c r="L47" i="6"/>
  <c r="L48" i="6"/>
  <c r="L49" i="6"/>
  <c r="L50" i="6"/>
  <c r="L51" i="6"/>
  <c r="L52" i="6"/>
  <c r="L53" i="6"/>
  <c r="L54" i="6"/>
  <c r="L55" i="6"/>
  <c r="L56" i="6"/>
  <c r="L57" i="6"/>
  <c r="L58" i="6"/>
  <c r="L59" i="6"/>
  <c r="L60" i="6"/>
  <c r="L61" i="6"/>
  <c r="L62" i="6"/>
  <c r="L63" i="6"/>
  <c r="L64" i="6"/>
  <c r="L65" i="6"/>
  <c r="L66" i="6"/>
  <c r="L67" i="6"/>
  <c r="L68" i="6"/>
  <c r="L69" i="6"/>
  <c r="L70" i="6"/>
  <c r="L71" i="6"/>
  <c r="L72" i="6"/>
  <c r="L73" i="6"/>
  <c r="L74" i="6"/>
  <c r="L75" i="6"/>
  <c r="L76" i="6"/>
  <c r="L77" i="6"/>
  <c r="L78" i="6"/>
  <c r="L79" i="6"/>
  <c r="L80" i="6"/>
  <c r="L81" i="6"/>
  <c r="L82" i="6"/>
  <c r="L83" i="6"/>
  <c r="L84" i="6"/>
  <c r="L85" i="6"/>
  <c r="L86" i="6"/>
  <c r="L87" i="6"/>
  <c r="L88" i="6"/>
  <c r="L89" i="6"/>
  <c r="L90" i="6"/>
  <c r="L91" i="6"/>
  <c r="L92" i="6"/>
  <c r="L93" i="6"/>
  <c r="L94" i="6"/>
  <c r="L95" i="6"/>
  <c r="L96" i="6"/>
  <c r="L97" i="6"/>
  <c r="L98" i="6"/>
  <c r="L99" i="6"/>
  <c r="L100" i="6"/>
  <c r="L101" i="6"/>
  <c r="L102" i="6"/>
  <c r="L103" i="6"/>
  <c r="M103" i="6" s="1"/>
  <c r="P103" i="6" s="1"/>
  <c r="L104" i="6"/>
  <c r="L105" i="6"/>
  <c r="L106" i="6"/>
  <c r="L107" i="6"/>
  <c r="L108" i="6"/>
  <c r="L109" i="6"/>
  <c r="L110" i="6"/>
  <c r="L111" i="6"/>
  <c r="L112" i="6"/>
  <c r="L113" i="6"/>
  <c r="L114" i="6"/>
  <c r="L115" i="6"/>
  <c r="L116" i="6"/>
  <c r="L117" i="6"/>
  <c r="M22" i="6"/>
  <c r="P22" i="6" s="1"/>
  <c r="M23" i="6"/>
  <c r="P23" i="6" s="1"/>
  <c r="M24" i="6"/>
  <c r="P24" i="6" s="1"/>
  <c r="M25" i="6"/>
  <c r="P25" i="6" s="1"/>
  <c r="M26" i="6"/>
  <c r="P26" i="6" s="1"/>
  <c r="M27" i="6"/>
  <c r="P27" i="6" s="1"/>
  <c r="M28" i="6"/>
  <c r="P28" i="6" s="1"/>
  <c r="M29" i="6"/>
  <c r="P29" i="6" s="1"/>
  <c r="M30" i="6"/>
  <c r="P30" i="6" s="1"/>
  <c r="M31" i="6"/>
  <c r="P31" i="6" s="1"/>
  <c r="M32" i="6"/>
  <c r="P32" i="6" s="1"/>
  <c r="M33" i="6"/>
  <c r="P33" i="6" s="1"/>
  <c r="M34" i="6"/>
  <c r="P34" i="6" s="1"/>
  <c r="M35" i="6"/>
  <c r="P35" i="6" s="1"/>
  <c r="M36" i="6"/>
  <c r="P36" i="6" s="1"/>
  <c r="M37" i="6"/>
  <c r="P37" i="6" s="1"/>
  <c r="M38" i="6"/>
  <c r="P38" i="6" s="1"/>
  <c r="M40" i="6"/>
  <c r="P40" i="6" s="1"/>
  <c r="M41" i="6"/>
  <c r="P41" i="6" s="1"/>
  <c r="M42" i="6"/>
  <c r="P42" i="6" s="1"/>
  <c r="M43" i="6"/>
  <c r="P43" i="6" s="1"/>
  <c r="M44" i="6"/>
  <c r="P44" i="6" s="1"/>
  <c r="M45" i="6"/>
  <c r="P45" i="6" s="1"/>
  <c r="M46" i="6"/>
  <c r="P46" i="6" s="1"/>
  <c r="M47" i="6"/>
  <c r="P47" i="6" s="1"/>
  <c r="M48" i="6"/>
  <c r="P48" i="6" s="1"/>
  <c r="M51" i="6"/>
  <c r="P51" i="6" s="1"/>
  <c r="M52" i="6"/>
  <c r="P52" i="6" s="1"/>
  <c r="M53" i="6"/>
  <c r="P53" i="6" s="1"/>
  <c r="M54" i="6"/>
  <c r="P54" i="6" s="1"/>
  <c r="M55" i="6"/>
  <c r="P55" i="6" s="1"/>
  <c r="M57" i="6"/>
  <c r="P57" i="6" s="1"/>
  <c r="M58" i="6"/>
  <c r="P58" i="6" s="1"/>
  <c r="M59" i="6"/>
  <c r="P59" i="6" s="1"/>
  <c r="M60" i="6"/>
  <c r="P60" i="6" s="1"/>
  <c r="M61" i="6"/>
  <c r="P61" i="6" s="1"/>
  <c r="M62" i="6"/>
  <c r="P62" i="6" s="1"/>
  <c r="M63" i="6"/>
  <c r="P63" i="6" s="1"/>
  <c r="M64" i="6"/>
  <c r="P64" i="6" s="1"/>
  <c r="M65" i="6"/>
  <c r="P65" i="6" s="1"/>
  <c r="M66" i="6"/>
  <c r="P66" i="6" s="1"/>
  <c r="M67" i="6"/>
  <c r="P67" i="6" s="1"/>
  <c r="M68" i="6"/>
  <c r="P68" i="6" s="1"/>
  <c r="M69" i="6"/>
  <c r="P69" i="6" s="1"/>
  <c r="M70" i="6"/>
  <c r="P70" i="6" s="1"/>
  <c r="M71" i="6"/>
  <c r="P71" i="6" s="1"/>
  <c r="M72" i="6"/>
  <c r="P72" i="6" s="1"/>
  <c r="M73" i="6"/>
  <c r="P73" i="6" s="1"/>
  <c r="M74" i="6"/>
  <c r="P74" i="6" s="1"/>
  <c r="M75" i="6"/>
  <c r="P75" i="6" s="1"/>
  <c r="M76" i="6"/>
  <c r="P76" i="6" s="1"/>
  <c r="M77" i="6"/>
  <c r="P77" i="6" s="1"/>
  <c r="M78" i="6"/>
  <c r="P78" i="6" s="1"/>
  <c r="M79" i="6"/>
  <c r="P79" i="6" s="1"/>
  <c r="M80" i="6"/>
  <c r="P80" i="6" s="1"/>
  <c r="M81" i="6"/>
  <c r="P81" i="6" s="1"/>
  <c r="M82" i="6"/>
  <c r="P82" i="6" s="1"/>
  <c r="M83" i="6"/>
  <c r="P83" i="6" s="1"/>
  <c r="M84" i="6"/>
  <c r="P84" i="6" s="1"/>
  <c r="M85" i="6"/>
  <c r="P85" i="6" s="1"/>
  <c r="M86" i="6"/>
  <c r="P86" i="6" s="1"/>
  <c r="M87" i="6"/>
  <c r="P87" i="6" s="1"/>
  <c r="M88" i="6"/>
  <c r="P88" i="6" s="1"/>
  <c r="M89" i="6"/>
  <c r="P89" i="6" s="1"/>
  <c r="M90" i="6"/>
  <c r="P90" i="6" s="1"/>
  <c r="M91" i="6"/>
  <c r="P91" i="6" s="1"/>
  <c r="M92" i="6"/>
  <c r="P92" i="6" s="1"/>
  <c r="M93" i="6"/>
  <c r="P93" i="6" s="1"/>
  <c r="M94" i="6"/>
  <c r="P94" i="6" s="1"/>
  <c r="M95" i="6"/>
  <c r="P95" i="6" s="1"/>
  <c r="M96" i="6"/>
  <c r="P96" i="6" s="1"/>
  <c r="M97" i="6"/>
  <c r="P97" i="6" s="1"/>
  <c r="M98" i="6"/>
  <c r="P98" i="6" s="1"/>
  <c r="M99" i="6"/>
  <c r="P99" i="6" s="1"/>
  <c r="M100" i="6"/>
  <c r="P100" i="6" s="1"/>
  <c r="M101" i="6"/>
  <c r="P101" i="6" s="1"/>
  <c r="M102" i="6"/>
  <c r="P102" i="6" s="1"/>
  <c r="M104" i="6"/>
  <c r="P104" i="6" s="1"/>
  <c r="M105" i="6"/>
  <c r="P105" i="6" s="1"/>
  <c r="M106" i="6"/>
  <c r="P106" i="6" s="1"/>
  <c r="M107" i="6"/>
  <c r="P107" i="6" s="1"/>
  <c r="M108" i="6"/>
  <c r="P108" i="6" s="1"/>
  <c r="M109" i="6"/>
  <c r="P109" i="6" s="1"/>
  <c r="M110" i="6"/>
  <c r="P110" i="6" s="1"/>
  <c r="M111" i="6"/>
  <c r="P111" i="6" s="1"/>
  <c r="M112" i="6"/>
  <c r="P112" i="6" s="1"/>
  <c r="M113" i="6"/>
  <c r="P113" i="6" s="1"/>
  <c r="M114" i="6"/>
  <c r="P114" i="6" s="1"/>
  <c r="M115" i="6"/>
  <c r="P115" i="6" s="1"/>
  <c r="M116" i="6"/>
  <c r="P116" i="6" s="1"/>
  <c r="M117" i="6"/>
  <c r="P117" i="6" s="1"/>
  <c r="M38" i="5"/>
  <c r="M65" i="5"/>
  <c r="M75" i="5"/>
  <c r="M23" i="5"/>
  <c r="M102" i="5"/>
  <c r="M22" i="5"/>
  <c r="M24" i="5"/>
  <c r="M25" i="5"/>
  <c r="M26" i="5"/>
  <c r="M27" i="5"/>
  <c r="M28" i="5"/>
  <c r="M29" i="5"/>
  <c r="M30" i="5"/>
  <c r="M31" i="5"/>
  <c r="M32" i="5"/>
  <c r="M33" i="5"/>
  <c r="M34" i="5"/>
  <c r="M35" i="5"/>
  <c r="M36" i="5"/>
  <c r="M37" i="5"/>
  <c r="M39" i="5"/>
  <c r="M40" i="5"/>
  <c r="M41" i="5"/>
  <c r="M42" i="5"/>
  <c r="M43" i="5"/>
  <c r="M44" i="5"/>
  <c r="M45" i="5"/>
  <c r="M46" i="5"/>
  <c r="M47" i="5"/>
  <c r="M48" i="5"/>
  <c r="M49" i="5"/>
  <c r="M50" i="5"/>
  <c r="M51" i="5"/>
  <c r="M52" i="5"/>
  <c r="M53" i="5"/>
  <c r="M54" i="5"/>
  <c r="M55" i="5"/>
  <c r="M56" i="5"/>
  <c r="M57" i="5"/>
  <c r="M58" i="5"/>
  <c r="M59" i="5"/>
  <c r="M60" i="5"/>
  <c r="M61" i="5"/>
  <c r="M62" i="5"/>
  <c r="M63" i="5"/>
  <c r="M64" i="5"/>
  <c r="M66" i="5"/>
  <c r="M67" i="5"/>
  <c r="M68" i="5"/>
  <c r="M69" i="5"/>
  <c r="M70" i="5"/>
  <c r="M71" i="5"/>
  <c r="M72" i="5"/>
  <c r="M73" i="5"/>
  <c r="M74" i="5"/>
  <c r="M76" i="5"/>
  <c r="M77" i="5"/>
  <c r="M78" i="5"/>
  <c r="M79" i="5"/>
  <c r="M80" i="5"/>
  <c r="M81" i="5"/>
  <c r="M82" i="5"/>
  <c r="M83" i="5"/>
  <c r="M84" i="5"/>
  <c r="M85" i="5"/>
  <c r="M86" i="5"/>
  <c r="M87" i="5"/>
  <c r="M88" i="5"/>
  <c r="M89" i="5"/>
  <c r="M90" i="5"/>
  <c r="M91" i="5"/>
  <c r="M92" i="5"/>
  <c r="M93" i="5"/>
  <c r="M94" i="5"/>
  <c r="M95" i="5"/>
  <c r="M96" i="5"/>
  <c r="M97" i="5"/>
  <c r="M98" i="5"/>
  <c r="M99" i="5"/>
  <c r="M100" i="5"/>
  <c r="M101" i="5"/>
  <c r="M103" i="5"/>
  <c r="M104" i="5"/>
  <c r="M105" i="5"/>
  <c r="M106" i="5"/>
  <c r="M107" i="5"/>
  <c r="M108" i="5"/>
  <c r="M109" i="5"/>
  <c r="M110" i="5"/>
  <c r="M111" i="5"/>
  <c r="M112" i="5"/>
  <c r="M113" i="5"/>
  <c r="M114" i="5"/>
  <c r="M115" i="5"/>
  <c r="M116" i="5"/>
  <c r="M117" i="5"/>
  <c r="L22" i="4"/>
  <c r="L23" i="4"/>
  <c r="L24" i="4"/>
  <c r="L25" i="4"/>
  <c r="L26" i="4"/>
  <c r="L27" i="4"/>
  <c r="L28" i="4"/>
  <c r="L29" i="4"/>
  <c r="L30" i="4"/>
  <c r="L31" i="4"/>
  <c r="L32" i="4"/>
  <c r="L33" i="4"/>
  <c r="L34" i="4"/>
  <c r="L35" i="4"/>
  <c r="L36" i="4"/>
  <c r="L37" i="4"/>
  <c r="L38" i="4"/>
  <c r="L39" i="4"/>
  <c r="L40" i="4"/>
  <c r="L41" i="4"/>
  <c r="L42" i="4"/>
  <c r="L43" i="4"/>
  <c r="L44" i="4"/>
  <c r="L45" i="4"/>
  <c r="L46" i="4"/>
  <c r="L47" i="4"/>
  <c r="L48" i="4"/>
  <c r="L49" i="4"/>
  <c r="L50" i="4"/>
  <c r="L51" i="4"/>
  <c r="L52" i="4"/>
  <c r="L53" i="4"/>
  <c r="L54" i="4"/>
  <c r="L55" i="4"/>
  <c r="L56" i="4"/>
  <c r="L57" i="4"/>
  <c r="L58" i="4"/>
  <c r="L59" i="4"/>
  <c r="L60" i="4"/>
  <c r="L61" i="4"/>
  <c r="L62" i="4"/>
  <c r="L63" i="4"/>
  <c r="L64" i="4"/>
  <c r="L65" i="4"/>
  <c r="L66" i="4"/>
  <c r="L67" i="4"/>
  <c r="L68" i="4"/>
  <c r="L69" i="4"/>
  <c r="L70" i="4"/>
  <c r="L71" i="4"/>
  <c r="L72" i="4"/>
  <c r="L73" i="4"/>
  <c r="L74" i="4"/>
  <c r="L75" i="4"/>
  <c r="L76" i="4"/>
  <c r="L77" i="4"/>
  <c r="L78" i="4"/>
  <c r="L79" i="4"/>
  <c r="L80" i="4"/>
  <c r="L81" i="4"/>
  <c r="L82" i="4"/>
  <c r="L83" i="4"/>
  <c r="L84" i="4"/>
  <c r="L85" i="4"/>
  <c r="L86" i="4"/>
  <c r="L87" i="4"/>
  <c r="L88" i="4"/>
  <c r="L89" i="4"/>
  <c r="L90" i="4"/>
  <c r="L91" i="4"/>
  <c r="L92" i="4"/>
  <c r="L93" i="4"/>
  <c r="L94" i="4"/>
  <c r="L95" i="4"/>
  <c r="L96" i="4"/>
  <c r="L97" i="4"/>
  <c r="L98" i="4"/>
  <c r="L99" i="4"/>
  <c r="L100" i="4"/>
  <c r="L101" i="4"/>
  <c r="L102" i="4"/>
  <c r="L103" i="4"/>
  <c r="L104" i="4"/>
  <c r="L105" i="4"/>
  <c r="L106" i="4"/>
  <c r="L107" i="4"/>
  <c r="L108" i="4"/>
  <c r="L109" i="4"/>
  <c r="L110" i="4"/>
  <c r="L111" i="4"/>
  <c r="L112" i="4"/>
  <c r="L113" i="4"/>
  <c r="L114" i="4"/>
  <c r="L115" i="4"/>
  <c r="L116" i="4"/>
  <c r="L117" i="4"/>
  <c r="M22" i="4"/>
  <c r="P22" i="4" s="1"/>
  <c r="M23" i="4"/>
  <c r="P23" i="4" s="1"/>
  <c r="M24" i="4"/>
  <c r="P24" i="4" s="1"/>
  <c r="M25" i="4"/>
  <c r="P25" i="4" s="1"/>
  <c r="M26" i="4"/>
  <c r="P26" i="4" s="1"/>
  <c r="M27" i="4"/>
  <c r="P27" i="4" s="1"/>
  <c r="M28" i="4"/>
  <c r="P28" i="4" s="1"/>
  <c r="M29" i="4"/>
  <c r="P29" i="4" s="1"/>
  <c r="M30" i="4"/>
  <c r="P30" i="4" s="1"/>
  <c r="M31" i="4"/>
  <c r="P31" i="4" s="1"/>
  <c r="M32" i="4"/>
  <c r="P32" i="4" s="1"/>
  <c r="M33" i="4"/>
  <c r="P33" i="4" s="1"/>
  <c r="M34" i="4"/>
  <c r="P34" i="4" s="1"/>
  <c r="M35" i="4"/>
  <c r="P35" i="4" s="1"/>
  <c r="M36" i="4"/>
  <c r="P36" i="4" s="1"/>
  <c r="M37" i="4"/>
  <c r="P37" i="4" s="1"/>
  <c r="M38" i="4"/>
  <c r="P38" i="4" s="1"/>
  <c r="M39" i="4"/>
  <c r="P39" i="4" s="1"/>
  <c r="M40" i="4"/>
  <c r="P40" i="4" s="1"/>
  <c r="M41" i="4"/>
  <c r="P41" i="4" s="1"/>
  <c r="M42" i="4"/>
  <c r="P42" i="4" s="1"/>
  <c r="M43" i="4"/>
  <c r="P43" i="4" s="1"/>
  <c r="M44" i="4"/>
  <c r="P44" i="4" s="1"/>
  <c r="M45" i="4"/>
  <c r="P45" i="4" s="1"/>
  <c r="M46" i="4"/>
  <c r="P46" i="4" s="1"/>
  <c r="M47" i="4"/>
  <c r="P47" i="4" s="1"/>
  <c r="M48" i="4"/>
  <c r="P48" i="4" s="1"/>
  <c r="M49" i="4"/>
  <c r="P49" i="4" s="1"/>
  <c r="M50" i="4"/>
  <c r="P50" i="4" s="1"/>
  <c r="M51" i="4"/>
  <c r="P51" i="4" s="1"/>
  <c r="M52" i="4"/>
  <c r="P52" i="4" s="1"/>
  <c r="M53" i="4"/>
  <c r="P53" i="4" s="1"/>
  <c r="M54" i="4"/>
  <c r="P54" i="4" s="1"/>
  <c r="M55" i="4"/>
  <c r="P55" i="4" s="1"/>
  <c r="M56" i="4"/>
  <c r="P56" i="4" s="1"/>
  <c r="M57" i="4"/>
  <c r="P57" i="4" s="1"/>
  <c r="M58" i="4"/>
  <c r="P58" i="4" s="1"/>
  <c r="M59" i="4"/>
  <c r="P59" i="4" s="1"/>
  <c r="M60" i="4"/>
  <c r="P60" i="4" s="1"/>
  <c r="M61" i="4"/>
  <c r="P61" i="4" s="1"/>
  <c r="M62" i="4"/>
  <c r="P62" i="4" s="1"/>
  <c r="M63" i="4"/>
  <c r="P63" i="4" s="1"/>
  <c r="M64" i="4"/>
  <c r="P64" i="4" s="1"/>
  <c r="M65" i="4"/>
  <c r="P65" i="4" s="1"/>
  <c r="M66" i="4"/>
  <c r="P66" i="4" s="1"/>
  <c r="M67" i="4"/>
  <c r="P67" i="4" s="1"/>
  <c r="M68" i="4"/>
  <c r="P68" i="4" s="1"/>
  <c r="M69" i="4"/>
  <c r="P69" i="4" s="1"/>
  <c r="M70" i="4"/>
  <c r="P70" i="4" s="1"/>
  <c r="M71" i="4"/>
  <c r="P71" i="4" s="1"/>
  <c r="M72" i="4"/>
  <c r="P72" i="4" s="1"/>
  <c r="M73" i="4"/>
  <c r="P73" i="4" s="1"/>
  <c r="M74" i="4"/>
  <c r="P74" i="4" s="1"/>
  <c r="M75" i="4"/>
  <c r="P75" i="4" s="1"/>
  <c r="M76" i="4"/>
  <c r="P76" i="4" s="1"/>
  <c r="M77" i="4"/>
  <c r="P77" i="4" s="1"/>
  <c r="M78" i="4"/>
  <c r="P78" i="4" s="1"/>
  <c r="M79" i="4"/>
  <c r="P79" i="4" s="1"/>
  <c r="M80" i="4"/>
  <c r="P80" i="4" s="1"/>
  <c r="M81" i="4"/>
  <c r="P81" i="4" s="1"/>
  <c r="M82" i="4"/>
  <c r="P82" i="4" s="1"/>
  <c r="M83" i="4"/>
  <c r="P83" i="4" s="1"/>
  <c r="M84" i="4"/>
  <c r="P84" i="4" s="1"/>
  <c r="M85" i="4"/>
  <c r="P85" i="4" s="1"/>
  <c r="M86" i="4"/>
  <c r="P86" i="4" s="1"/>
  <c r="M87" i="4"/>
  <c r="P87" i="4" s="1"/>
  <c r="M88" i="4"/>
  <c r="P88" i="4" s="1"/>
  <c r="M89" i="4"/>
  <c r="P89" i="4" s="1"/>
  <c r="M90" i="4"/>
  <c r="P90" i="4" s="1"/>
  <c r="M91" i="4"/>
  <c r="P91" i="4" s="1"/>
  <c r="M92" i="4"/>
  <c r="P92" i="4" s="1"/>
  <c r="M93" i="4"/>
  <c r="P93" i="4" s="1"/>
  <c r="M94" i="4"/>
  <c r="P94" i="4" s="1"/>
  <c r="M95" i="4"/>
  <c r="P95" i="4" s="1"/>
  <c r="M96" i="4"/>
  <c r="P96" i="4" s="1"/>
  <c r="M97" i="4"/>
  <c r="P97" i="4" s="1"/>
  <c r="M98" i="4"/>
  <c r="P98" i="4" s="1"/>
  <c r="M99" i="4"/>
  <c r="P99" i="4" s="1"/>
  <c r="M100" i="4"/>
  <c r="P100" i="4" s="1"/>
  <c r="M101" i="4"/>
  <c r="P101" i="4" s="1"/>
  <c r="M102" i="4"/>
  <c r="P102" i="4" s="1"/>
  <c r="M103" i="4"/>
  <c r="P103" i="4" s="1"/>
  <c r="M104" i="4"/>
  <c r="P104" i="4" s="1"/>
  <c r="M105" i="4"/>
  <c r="P105" i="4" s="1"/>
  <c r="M106" i="4"/>
  <c r="P106" i="4" s="1"/>
  <c r="M107" i="4"/>
  <c r="P107" i="4" s="1"/>
  <c r="M108" i="4"/>
  <c r="P108" i="4" s="1"/>
  <c r="M109" i="4"/>
  <c r="P109" i="4" s="1"/>
  <c r="M110" i="4"/>
  <c r="P110" i="4" s="1"/>
  <c r="M111" i="4"/>
  <c r="P111" i="4" s="1"/>
  <c r="M112" i="4"/>
  <c r="P112" i="4" s="1"/>
  <c r="M113" i="4"/>
  <c r="P113" i="4" s="1"/>
  <c r="M114" i="4"/>
  <c r="P114" i="4" s="1"/>
  <c r="M115" i="4"/>
  <c r="P115" i="4" s="1"/>
  <c r="M116" i="4"/>
  <c r="P116" i="4" s="1"/>
  <c r="M117" i="4"/>
  <c r="P117" i="4" s="1"/>
  <c r="M24" i="3"/>
  <c r="P24" i="3" s="1"/>
  <c r="M29" i="3"/>
  <c r="P29" i="3" s="1"/>
  <c r="M32" i="3"/>
  <c r="P32" i="3" s="1"/>
  <c r="M33" i="3"/>
  <c r="P33" i="3" s="1"/>
  <c r="M34" i="3"/>
  <c r="P34" i="3" s="1"/>
  <c r="M35" i="3"/>
  <c r="P35" i="3" s="1"/>
  <c r="M36" i="3"/>
  <c r="P36" i="3" s="1"/>
  <c r="M41" i="3"/>
  <c r="P41" i="3" s="1"/>
  <c r="M44" i="3"/>
  <c r="P44" i="3" s="1"/>
  <c r="M45" i="3"/>
  <c r="P45" i="3" s="1"/>
  <c r="M46" i="3"/>
  <c r="P46" i="3" s="1"/>
  <c r="M47" i="3"/>
  <c r="P47" i="3" s="1"/>
  <c r="M48" i="3"/>
  <c r="P48" i="3" s="1"/>
  <c r="M53" i="3"/>
  <c r="P53" i="3" s="1"/>
  <c r="M56" i="3"/>
  <c r="P56" i="3" s="1"/>
  <c r="M57" i="3"/>
  <c r="P57" i="3" s="1"/>
  <c r="M58" i="3"/>
  <c r="P58" i="3" s="1"/>
  <c r="M59" i="3"/>
  <c r="P59" i="3" s="1"/>
  <c r="M60" i="3"/>
  <c r="P60" i="3" s="1"/>
  <c r="M65" i="3"/>
  <c r="P65" i="3" s="1"/>
  <c r="M68" i="3"/>
  <c r="P68" i="3" s="1"/>
  <c r="M69" i="3"/>
  <c r="P69" i="3" s="1"/>
  <c r="M70" i="3"/>
  <c r="P70" i="3" s="1"/>
  <c r="M71" i="3"/>
  <c r="P71" i="3" s="1"/>
  <c r="M72" i="3"/>
  <c r="P72" i="3" s="1"/>
  <c r="M77" i="3"/>
  <c r="P77" i="3" s="1"/>
  <c r="M80" i="3"/>
  <c r="P80" i="3" s="1"/>
  <c r="M81" i="3"/>
  <c r="P81" i="3" s="1"/>
  <c r="M82" i="3"/>
  <c r="P82" i="3" s="1"/>
  <c r="M83" i="3"/>
  <c r="P83" i="3" s="1"/>
  <c r="M84" i="3"/>
  <c r="P84" i="3" s="1"/>
  <c r="M89" i="3"/>
  <c r="P89" i="3" s="1"/>
  <c r="M92" i="3"/>
  <c r="P92" i="3" s="1"/>
  <c r="M93" i="3"/>
  <c r="P93" i="3" s="1"/>
  <c r="M94" i="3"/>
  <c r="P94" i="3" s="1"/>
  <c r="M95" i="3"/>
  <c r="P95" i="3" s="1"/>
  <c r="M96" i="3"/>
  <c r="P96" i="3" s="1"/>
  <c r="M101" i="3"/>
  <c r="P101" i="3" s="1"/>
  <c r="M104" i="3"/>
  <c r="P104" i="3" s="1"/>
  <c r="M105" i="3"/>
  <c r="P105" i="3" s="1"/>
  <c r="M106" i="3"/>
  <c r="P106" i="3" s="1"/>
  <c r="M107" i="3"/>
  <c r="P107" i="3" s="1"/>
  <c r="M108" i="3"/>
  <c r="P108" i="3" s="1"/>
  <c r="M113" i="3"/>
  <c r="P113" i="3" s="1"/>
  <c r="M116" i="3"/>
  <c r="P116" i="3" s="1"/>
  <c r="M117" i="3"/>
  <c r="P117" i="3" s="1"/>
  <c r="M118" i="3"/>
  <c r="P118" i="3" s="1"/>
  <c r="L24" i="3"/>
  <c r="L25" i="3"/>
  <c r="M25" i="3" s="1"/>
  <c r="P25" i="3" s="1"/>
  <c r="L26" i="3"/>
  <c r="L27" i="3"/>
  <c r="L28" i="3"/>
  <c r="L29" i="3"/>
  <c r="L30" i="3"/>
  <c r="M30" i="3" s="1"/>
  <c r="P30" i="3" s="1"/>
  <c r="L31" i="3"/>
  <c r="L32" i="3"/>
  <c r="L33" i="3"/>
  <c r="L34" i="3"/>
  <c r="L35" i="3"/>
  <c r="L36" i="3"/>
  <c r="L37" i="3"/>
  <c r="M37" i="3" s="1"/>
  <c r="P37" i="3" s="1"/>
  <c r="L38" i="3"/>
  <c r="L39" i="3"/>
  <c r="L40" i="3"/>
  <c r="L41" i="3"/>
  <c r="L42" i="3"/>
  <c r="M42" i="3" s="1"/>
  <c r="P42" i="3" s="1"/>
  <c r="L43" i="3"/>
  <c r="L44" i="3"/>
  <c r="L45" i="3"/>
  <c r="L46" i="3"/>
  <c r="L47" i="3"/>
  <c r="L48" i="3"/>
  <c r="L49" i="3"/>
  <c r="M49" i="3" s="1"/>
  <c r="P49" i="3" s="1"/>
  <c r="L50" i="3"/>
  <c r="L51" i="3"/>
  <c r="L52" i="3"/>
  <c r="L53" i="3"/>
  <c r="L54" i="3"/>
  <c r="M54" i="3" s="1"/>
  <c r="P54" i="3" s="1"/>
  <c r="L55" i="3"/>
  <c r="L56" i="3"/>
  <c r="L57" i="3"/>
  <c r="L58" i="3"/>
  <c r="L59" i="3"/>
  <c r="L60" i="3"/>
  <c r="L61" i="3"/>
  <c r="M61" i="3" s="1"/>
  <c r="P61" i="3" s="1"/>
  <c r="L62" i="3"/>
  <c r="L63" i="3"/>
  <c r="L64" i="3"/>
  <c r="L65" i="3"/>
  <c r="L66" i="3"/>
  <c r="M66" i="3" s="1"/>
  <c r="P66" i="3" s="1"/>
  <c r="L67" i="3"/>
  <c r="L68" i="3"/>
  <c r="L69" i="3"/>
  <c r="L70" i="3"/>
  <c r="L71" i="3"/>
  <c r="L72" i="3"/>
  <c r="L73" i="3"/>
  <c r="M73" i="3" s="1"/>
  <c r="P73" i="3" s="1"/>
  <c r="L74" i="3"/>
  <c r="L75" i="3"/>
  <c r="L76" i="3"/>
  <c r="L77" i="3"/>
  <c r="L78" i="3"/>
  <c r="M78" i="3" s="1"/>
  <c r="P78" i="3" s="1"/>
  <c r="L79" i="3"/>
  <c r="L80" i="3"/>
  <c r="L81" i="3"/>
  <c r="L82" i="3"/>
  <c r="L83" i="3"/>
  <c r="L84" i="3"/>
  <c r="L85" i="3"/>
  <c r="M85" i="3" s="1"/>
  <c r="P85" i="3" s="1"/>
  <c r="L86" i="3"/>
  <c r="L87" i="3"/>
  <c r="L88" i="3"/>
  <c r="L89" i="3"/>
  <c r="L90" i="3"/>
  <c r="M90" i="3" s="1"/>
  <c r="P90" i="3" s="1"/>
  <c r="L91" i="3"/>
  <c r="L92" i="3"/>
  <c r="L93" i="3"/>
  <c r="L94" i="3"/>
  <c r="L95" i="3"/>
  <c r="L96" i="3"/>
  <c r="L97" i="3"/>
  <c r="M97" i="3" s="1"/>
  <c r="P97" i="3" s="1"/>
  <c r="L98" i="3"/>
  <c r="L99" i="3"/>
  <c r="L100" i="3"/>
  <c r="L101" i="3"/>
  <c r="L102" i="3"/>
  <c r="M102" i="3" s="1"/>
  <c r="P102" i="3" s="1"/>
  <c r="L103" i="3"/>
  <c r="L104" i="3"/>
  <c r="L105" i="3"/>
  <c r="L106" i="3"/>
  <c r="L107" i="3"/>
  <c r="L108" i="3"/>
  <c r="L109" i="3"/>
  <c r="M109" i="3" s="1"/>
  <c r="P109" i="3" s="1"/>
  <c r="L110" i="3"/>
  <c r="L111" i="3"/>
  <c r="L112" i="3"/>
  <c r="L113" i="3"/>
  <c r="L114" i="3"/>
  <c r="M114" i="3" s="1"/>
  <c r="P114" i="3" s="1"/>
  <c r="L115" i="3"/>
  <c r="L116" i="3"/>
  <c r="L117" i="3"/>
  <c r="L118" i="3"/>
  <c r="M26" i="3"/>
  <c r="P26" i="3" s="1"/>
  <c r="M27" i="3"/>
  <c r="P27" i="3" s="1"/>
  <c r="M28" i="3"/>
  <c r="P28" i="3" s="1"/>
  <c r="M31" i="3"/>
  <c r="P31" i="3" s="1"/>
  <c r="M38" i="3"/>
  <c r="P38" i="3" s="1"/>
  <c r="M39" i="3"/>
  <c r="P39" i="3" s="1"/>
  <c r="M40" i="3"/>
  <c r="P40" i="3" s="1"/>
  <c r="M43" i="3"/>
  <c r="P43" i="3" s="1"/>
  <c r="M50" i="3"/>
  <c r="P50" i="3" s="1"/>
  <c r="M51" i="3"/>
  <c r="P51" i="3" s="1"/>
  <c r="M52" i="3"/>
  <c r="P52" i="3" s="1"/>
  <c r="M55" i="3"/>
  <c r="P55" i="3" s="1"/>
  <c r="M62" i="3"/>
  <c r="P62" i="3" s="1"/>
  <c r="M63" i="3"/>
  <c r="P63" i="3" s="1"/>
  <c r="M64" i="3"/>
  <c r="P64" i="3" s="1"/>
  <c r="M67" i="3"/>
  <c r="P67" i="3" s="1"/>
  <c r="M74" i="3"/>
  <c r="P74" i="3" s="1"/>
  <c r="M75" i="3"/>
  <c r="P75" i="3" s="1"/>
  <c r="M76" i="3"/>
  <c r="P76" i="3" s="1"/>
  <c r="M79" i="3"/>
  <c r="P79" i="3" s="1"/>
  <c r="M86" i="3"/>
  <c r="P86" i="3" s="1"/>
  <c r="M87" i="3"/>
  <c r="P87" i="3" s="1"/>
  <c r="M88" i="3"/>
  <c r="P88" i="3" s="1"/>
  <c r="M91" i="3"/>
  <c r="P91" i="3" s="1"/>
  <c r="M98" i="3"/>
  <c r="P98" i="3" s="1"/>
  <c r="M99" i="3"/>
  <c r="P99" i="3" s="1"/>
  <c r="M100" i="3"/>
  <c r="P100" i="3" s="1"/>
  <c r="M103" i="3"/>
  <c r="P103" i="3" s="1"/>
  <c r="M110" i="3"/>
  <c r="P110" i="3" s="1"/>
  <c r="M111" i="3"/>
  <c r="P111" i="3" s="1"/>
  <c r="M112" i="3"/>
  <c r="P112" i="3" s="1"/>
  <c r="M115" i="3"/>
  <c r="P115" i="3" s="1"/>
  <c r="H137" i="1"/>
  <c r="H138" i="1"/>
  <c r="H139" i="1"/>
  <c r="H140" i="1"/>
  <c r="H141" i="1"/>
  <c r="H142" i="1"/>
  <c r="H143" i="1"/>
  <c r="H144" i="1"/>
  <c r="H145" i="1"/>
  <c r="H146" i="1"/>
  <c r="H147" i="1"/>
  <c r="H148" i="1"/>
  <c r="H149" i="1"/>
  <c r="H150" i="1"/>
  <c r="H151" i="1"/>
  <c r="H152" i="1"/>
  <c r="H153" i="1"/>
  <c r="H154" i="1"/>
  <c r="H155" i="1"/>
  <c r="H156" i="1"/>
  <c r="H157" i="1"/>
  <c r="H158" i="1"/>
  <c r="H159" i="1"/>
  <c r="H160" i="1"/>
  <c r="H161" i="1"/>
  <c r="H162" i="1"/>
  <c r="H163" i="1"/>
  <c r="H164" i="1"/>
  <c r="H165" i="1"/>
  <c r="H166" i="1"/>
  <c r="H167" i="1"/>
  <c r="H168" i="1"/>
  <c r="H169" i="1"/>
  <c r="H170" i="1"/>
  <c r="H171" i="1"/>
  <c r="H172" i="1"/>
  <c r="H173" i="1"/>
  <c r="H174" i="1"/>
  <c r="H175" i="1"/>
  <c r="H176" i="1"/>
  <c r="H177" i="1"/>
  <c r="H178" i="1"/>
  <c r="H179" i="1"/>
  <c r="H180" i="1"/>
  <c r="H181" i="1"/>
  <c r="H182" i="1"/>
  <c r="H183" i="1"/>
  <c r="H184" i="1"/>
  <c r="H185" i="1"/>
  <c r="H186" i="1"/>
  <c r="H187" i="1"/>
  <c r="H188" i="1"/>
  <c r="H189" i="1"/>
  <c r="H190" i="1"/>
  <c r="H191" i="1"/>
  <c r="H192" i="1"/>
  <c r="H193" i="1"/>
  <c r="H194" i="1"/>
  <c r="H195" i="1"/>
  <c r="H196" i="1"/>
  <c r="H197" i="1"/>
  <c r="H198" i="1"/>
  <c r="H199" i="1"/>
  <c r="H200" i="1"/>
  <c r="H201" i="1"/>
  <c r="H202" i="1"/>
  <c r="H203" i="1"/>
  <c r="H204" i="1"/>
  <c r="H205" i="1"/>
  <c r="H206" i="1"/>
  <c r="H207" i="1"/>
  <c r="H208" i="1"/>
  <c r="H209" i="1"/>
  <c r="H210" i="1"/>
  <c r="H211" i="1"/>
  <c r="H212" i="1"/>
  <c r="H213" i="1"/>
  <c r="H214" i="1"/>
  <c r="H215" i="1"/>
  <c r="H216" i="1"/>
  <c r="H217" i="1"/>
  <c r="H218" i="1"/>
  <c r="H219" i="1"/>
  <c r="H220" i="1"/>
  <c r="H221" i="1"/>
  <c r="H222" i="1"/>
  <c r="H223" i="1"/>
  <c r="H224" i="1"/>
  <c r="H225" i="1"/>
  <c r="H226" i="1"/>
  <c r="H227" i="1"/>
  <c r="H228" i="1"/>
  <c r="H229" i="1"/>
  <c r="H230" i="1"/>
  <c r="H231" i="1"/>
  <c r="H232" i="1"/>
  <c r="L137" i="1"/>
  <c r="L138" i="1"/>
  <c r="L139" i="1"/>
  <c r="L140" i="1"/>
  <c r="L141" i="1"/>
  <c r="L142" i="1"/>
  <c r="L143" i="1"/>
  <c r="L144" i="1"/>
  <c r="L145" i="1"/>
  <c r="L146" i="1"/>
  <c r="L147" i="1"/>
  <c r="L148" i="1"/>
  <c r="L149" i="1"/>
  <c r="L150" i="1"/>
  <c r="L151" i="1"/>
  <c r="L152" i="1"/>
  <c r="L153" i="1"/>
  <c r="L154" i="1"/>
  <c r="L155" i="1"/>
  <c r="L156" i="1"/>
  <c r="L157" i="1"/>
  <c r="L158" i="1"/>
  <c r="L159" i="1"/>
  <c r="L160" i="1"/>
  <c r="L161" i="1"/>
  <c r="L162" i="1"/>
  <c r="L163" i="1"/>
  <c r="L164" i="1"/>
  <c r="L165" i="1"/>
  <c r="L166" i="1"/>
  <c r="L167" i="1"/>
  <c r="L168" i="1"/>
  <c r="L169" i="1"/>
  <c r="L170" i="1"/>
  <c r="L171" i="1"/>
  <c r="L172" i="1"/>
  <c r="L173" i="1"/>
  <c r="L174" i="1"/>
  <c r="L175" i="1"/>
  <c r="L176" i="1"/>
  <c r="L177" i="1"/>
  <c r="L178" i="1"/>
  <c r="L179" i="1"/>
  <c r="L180" i="1"/>
  <c r="L181" i="1"/>
  <c r="L182" i="1"/>
  <c r="L183" i="1"/>
  <c r="L184" i="1"/>
  <c r="L185" i="1"/>
  <c r="L186" i="1"/>
  <c r="L187" i="1"/>
  <c r="L188" i="1"/>
  <c r="L189" i="1"/>
  <c r="L190" i="1"/>
  <c r="L191" i="1"/>
  <c r="L192" i="1"/>
  <c r="L193" i="1"/>
  <c r="L194" i="1"/>
  <c r="L195" i="1"/>
  <c r="L196" i="1"/>
  <c r="L197" i="1"/>
  <c r="L198" i="1"/>
  <c r="L199" i="1"/>
  <c r="L200" i="1"/>
  <c r="L201" i="1"/>
  <c r="L202" i="1"/>
  <c r="L203" i="1"/>
  <c r="L204" i="1"/>
  <c r="L205" i="1"/>
  <c r="L206" i="1"/>
  <c r="L207" i="1"/>
  <c r="L208" i="1"/>
  <c r="L209" i="1"/>
  <c r="L210" i="1"/>
  <c r="L211" i="1"/>
  <c r="L212" i="1"/>
  <c r="L213" i="1"/>
  <c r="L214" i="1"/>
  <c r="L215" i="1"/>
  <c r="L216" i="1"/>
  <c r="L217" i="1"/>
  <c r="L218" i="1"/>
  <c r="L219" i="1"/>
  <c r="L220" i="1"/>
  <c r="L221" i="1"/>
  <c r="L222" i="1"/>
  <c r="L223" i="1"/>
  <c r="L224" i="1"/>
  <c r="L225" i="1"/>
  <c r="L226" i="1"/>
  <c r="L227" i="1"/>
  <c r="L228" i="1"/>
  <c r="L229" i="1"/>
  <c r="L230" i="1"/>
  <c r="L231" i="1"/>
  <c r="L232" i="1"/>
  <c r="M139" i="1"/>
  <c r="M140" i="1"/>
  <c r="M141" i="1"/>
  <c r="M142" i="1"/>
  <c r="M143" i="1"/>
  <c r="M151" i="1"/>
  <c r="M152" i="1"/>
  <c r="M153" i="1"/>
  <c r="M154" i="1"/>
  <c r="M155" i="1"/>
  <c r="M156" i="1"/>
  <c r="M157" i="1"/>
  <c r="M158" i="1"/>
  <c r="M163" i="1"/>
  <c r="M164" i="1"/>
  <c r="M165" i="1"/>
  <c r="M166" i="1"/>
  <c r="M167" i="1"/>
  <c r="M168" i="1"/>
  <c r="M169" i="1"/>
  <c r="M170" i="1"/>
  <c r="M171" i="1"/>
  <c r="M175" i="1"/>
  <c r="M176" i="1"/>
  <c r="M187" i="1"/>
  <c r="M188" i="1"/>
  <c r="M189" i="1"/>
  <c r="M190" i="1"/>
  <c r="M191" i="1"/>
  <c r="M199" i="1"/>
  <c r="M200" i="1"/>
  <c r="M201" i="1"/>
  <c r="M202" i="1"/>
  <c r="M203" i="1"/>
  <c r="M204" i="1"/>
  <c r="M205" i="1"/>
  <c r="M206" i="1"/>
  <c r="M211" i="1"/>
  <c r="M212" i="1"/>
  <c r="M213" i="1"/>
  <c r="M214" i="1"/>
  <c r="M215" i="1"/>
  <c r="M216" i="1"/>
  <c r="M217" i="1"/>
  <c r="M218" i="1"/>
  <c r="M219" i="1"/>
  <c r="M223" i="1"/>
  <c r="M224" i="1"/>
  <c r="F19" i="1"/>
  <c r="H22" i="1"/>
  <c r="H23" i="1"/>
  <c r="H24" i="1"/>
  <c r="H25" i="1"/>
  <c r="H26" i="1"/>
  <c r="H27" i="1"/>
  <c r="H28" i="1"/>
  <c r="H29" i="1"/>
  <c r="H30" i="1"/>
  <c r="H31" i="1"/>
  <c r="H32" i="1"/>
  <c r="H33" i="1"/>
  <c r="H34" i="1"/>
  <c r="H35" i="1"/>
  <c r="H36" i="1"/>
  <c r="H37" i="1"/>
  <c r="H38" i="1"/>
  <c r="H39" i="1"/>
  <c r="H40" i="1"/>
  <c r="H41" i="1"/>
  <c r="H42" i="1"/>
  <c r="H43" i="1"/>
  <c r="H44" i="1"/>
  <c r="H45" i="1"/>
  <c r="H46" i="1"/>
  <c r="H47" i="1"/>
  <c r="H48" i="1"/>
  <c r="H49" i="1"/>
  <c r="H50" i="1"/>
  <c r="H51" i="1"/>
  <c r="H52" i="1"/>
  <c r="H53" i="1"/>
  <c r="H54" i="1"/>
  <c r="H55" i="1"/>
  <c r="H56" i="1"/>
  <c r="H57" i="1"/>
  <c r="H58" i="1"/>
  <c r="H59" i="1"/>
  <c r="H60" i="1"/>
  <c r="H61" i="1"/>
  <c r="H62" i="1"/>
  <c r="H63" i="1"/>
  <c r="H64" i="1"/>
  <c r="H65" i="1"/>
  <c r="H66" i="1"/>
  <c r="H67" i="1"/>
  <c r="H68" i="1"/>
  <c r="H69" i="1"/>
  <c r="H70" i="1"/>
  <c r="H71" i="1"/>
  <c r="H72" i="1"/>
  <c r="H73" i="1"/>
  <c r="H74" i="1"/>
  <c r="H75" i="1"/>
  <c r="H76" i="1"/>
  <c r="H77" i="1"/>
  <c r="H78" i="1"/>
  <c r="H79" i="1"/>
  <c r="H80" i="1"/>
  <c r="H81" i="1"/>
  <c r="H82" i="1"/>
  <c r="H83" i="1"/>
  <c r="H84" i="1"/>
  <c r="H85" i="1"/>
  <c r="H86" i="1"/>
  <c r="H87" i="1"/>
  <c r="H88" i="1"/>
  <c r="H89" i="1"/>
  <c r="H90" i="1"/>
  <c r="H91" i="1"/>
  <c r="H92" i="1"/>
  <c r="H93" i="1"/>
  <c r="H94" i="1"/>
  <c r="H95" i="1"/>
  <c r="H96" i="1"/>
  <c r="H97" i="1"/>
  <c r="H98" i="1"/>
  <c r="H99" i="1"/>
  <c r="H100" i="1"/>
  <c r="H101" i="1"/>
  <c r="H102" i="1"/>
  <c r="H103" i="1"/>
  <c r="H104" i="1"/>
  <c r="H105" i="1"/>
  <c r="H106" i="1"/>
  <c r="H107" i="1"/>
  <c r="H108" i="1"/>
  <c r="H109" i="1"/>
  <c r="H110" i="1"/>
  <c r="H111" i="1"/>
  <c r="H112" i="1"/>
  <c r="H113" i="1"/>
  <c r="H114" i="1"/>
  <c r="H115" i="1"/>
  <c r="H116" i="1"/>
  <c r="H117" i="1"/>
  <c r="H118" i="1"/>
  <c r="H119" i="1"/>
  <c r="H120" i="1"/>
  <c r="H121" i="1"/>
  <c r="H122" i="1"/>
  <c r="H123" i="1"/>
  <c r="H124" i="1"/>
  <c r="H125" i="1"/>
  <c r="H126" i="1"/>
  <c r="H127" i="1"/>
  <c r="H128" i="1"/>
  <c r="H129" i="1"/>
  <c r="H130" i="1"/>
  <c r="H131" i="1"/>
  <c r="H132" i="1"/>
  <c r="H133" i="1"/>
  <c r="H134" i="1"/>
  <c r="H135" i="1"/>
  <c r="H136" i="1"/>
  <c r="M33" i="1"/>
  <c r="M80" i="1"/>
  <c r="M81" i="1"/>
  <c r="M83" i="1"/>
  <c r="M85" i="1"/>
  <c r="M92" i="1"/>
  <c r="L22" i="1"/>
  <c r="L23" i="1"/>
  <c r="L24" i="1"/>
  <c r="L25" i="1"/>
  <c r="L26" i="1"/>
  <c r="L27" i="1"/>
  <c r="L28" i="1"/>
  <c r="L29" i="1"/>
  <c r="L30" i="1"/>
  <c r="L31" i="1"/>
  <c r="L32" i="1"/>
  <c r="L33" i="1"/>
  <c r="L34" i="1"/>
  <c r="L35" i="1"/>
  <c r="L36" i="1"/>
  <c r="L37" i="1"/>
  <c r="L38" i="1"/>
  <c r="L39" i="1"/>
  <c r="L40" i="1"/>
  <c r="L41" i="1"/>
  <c r="L42" i="1"/>
  <c r="L43" i="1"/>
  <c r="L44" i="1"/>
  <c r="L45" i="1"/>
  <c r="L46" i="1"/>
  <c r="L47" i="1"/>
  <c r="L48" i="1"/>
  <c r="L49" i="1"/>
  <c r="L50" i="1"/>
  <c r="L51" i="1"/>
  <c r="L52" i="1"/>
  <c r="L53" i="1"/>
  <c r="L54" i="1"/>
  <c r="L55" i="1"/>
  <c r="L56" i="1"/>
  <c r="L57" i="1"/>
  <c r="L58" i="1"/>
  <c r="L59" i="1"/>
  <c r="L60" i="1"/>
  <c r="L61" i="1"/>
  <c r="L62" i="1"/>
  <c r="L63" i="1"/>
  <c r="L64" i="1"/>
  <c r="L65" i="1"/>
  <c r="L66" i="1"/>
  <c r="L67" i="1"/>
  <c r="L68" i="1"/>
  <c r="L69" i="1"/>
  <c r="L70" i="1"/>
  <c r="L71" i="1"/>
  <c r="L72" i="1"/>
  <c r="L73" i="1"/>
  <c r="L74" i="1"/>
  <c r="L75" i="1"/>
  <c r="L76" i="1"/>
  <c r="L77" i="1"/>
  <c r="L78" i="1"/>
  <c r="L79" i="1"/>
  <c r="L80" i="1"/>
  <c r="L81" i="1"/>
  <c r="L82" i="1"/>
  <c r="L83" i="1"/>
  <c r="L84" i="1"/>
  <c r="L85" i="1"/>
  <c r="L86" i="1"/>
  <c r="L87" i="1"/>
  <c r="L88" i="1"/>
  <c r="L89" i="1"/>
  <c r="L90" i="1"/>
  <c r="L91" i="1"/>
  <c r="L92" i="1"/>
  <c r="L93" i="1"/>
  <c r="L94" i="1"/>
  <c r="L95" i="1"/>
  <c r="L96" i="1"/>
  <c r="L97" i="1"/>
  <c r="L98" i="1"/>
  <c r="L99" i="1"/>
  <c r="L100" i="1"/>
  <c r="L101" i="1"/>
  <c r="L102" i="1"/>
  <c r="L103" i="1"/>
  <c r="L104" i="1"/>
  <c r="L105" i="1"/>
  <c r="L106" i="1"/>
  <c r="L107" i="1"/>
  <c r="L108" i="1"/>
  <c r="L109" i="1"/>
  <c r="L110" i="1"/>
  <c r="L111" i="1"/>
  <c r="L112" i="1"/>
  <c r="L113" i="1"/>
  <c r="L114" i="1"/>
  <c r="L115" i="1"/>
  <c r="L116" i="1"/>
  <c r="L117" i="1"/>
  <c r="L118" i="1"/>
  <c r="L119" i="1"/>
  <c r="L120" i="1"/>
  <c r="L121" i="1"/>
  <c r="L122" i="1"/>
  <c r="L123" i="1"/>
  <c r="L124" i="1"/>
  <c r="L125" i="1"/>
  <c r="L126" i="1"/>
  <c r="L127" i="1"/>
  <c r="L128" i="1"/>
  <c r="L129" i="1"/>
  <c r="L130" i="1"/>
  <c r="L131" i="1"/>
  <c r="L132" i="1"/>
  <c r="L133" i="1"/>
  <c r="L134" i="1"/>
  <c r="L135" i="1"/>
  <c r="L136" i="1"/>
  <c r="M32" i="1"/>
  <c r="M116" i="1"/>
  <c r="L124" i="9"/>
  <c r="L125" i="9"/>
  <c r="L126" i="9"/>
  <c r="L127" i="9"/>
  <c r="L128" i="9"/>
  <c r="L129" i="9"/>
  <c r="L130" i="9"/>
  <c r="L131" i="9"/>
  <c r="L132" i="9"/>
  <c r="L133" i="9"/>
  <c r="L134" i="9"/>
  <c r="L135" i="9"/>
  <c r="L136" i="9"/>
  <c r="L137" i="9"/>
  <c r="L138" i="9"/>
  <c r="L139" i="9"/>
  <c r="L140" i="9"/>
  <c r="L141" i="9"/>
  <c r="L142" i="9"/>
  <c r="L143" i="9"/>
  <c r="L144" i="9"/>
  <c r="L145" i="9"/>
  <c r="L146" i="9"/>
  <c r="L147" i="9"/>
  <c r="L148" i="9"/>
  <c r="L149" i="9"/>
  <c r="L150" i="9"/>
  <c r="L151" i="9"/>
  <c r="L152" i="9"/>
  <c r="L153" i="9"/>
  <c r="L154" i="9"/>
  <c r="L155" i="9"/>
  <c r="L156" i="9"/>
  <c r="L157" i="9"/>
  <c r="L158" i="9"/>
  <c r="L159" i="9"/>
  <c r="L160" i="9"/>
  <c r="L161" i="9"/>
  <c r="L162" i="9"/>
  <c r="L163" i="9"/>
  <c r="L164" i="9"/>
  <c r="L165" i="9"/>
  <c r="L166" i="9"/>
  <c r="L167" i="9"/>
  <c r="L168" i="9"/>
  <c r="L169" i="9"/>
  <c r="L170" i="9"/>
  <c r="L171" i="9"/>
  <c r="L172" i="9"/>
  <c r="L173" i="9"/>
  <c r="L174" i="9"/>
  <c r="L175" i="9"/>
  <c r="L176" i="9"/>
  <c r="L177" i="9"/>
  <c r="L178" i="9"/>
  <c r="L179" i="9"/>
  <c r="L180" i="9"/>
  <c r="L181" i="9"/>
  <c r="L182" i="9"/>
  <c r="L183" i="9"/>
  <c r="L184" i="9"/>
  <c r="L185" i="9"/>
  <c r="L186" i="9"/>
  <c r="L187" i="9"/>
  <c r="L188" i="9"/>
  <c r="L189" i="9"/>
  <c r="L190" i="9"/>
  <c r="L191" i="9"/>
  <c r="L192" i="9"/>
  <c r="L193" i="9"/>
  <c r="L194" i="9"/>
  <c r="L195" i="9"/>
  <c r="L196" i="9"/>
  <c r="L197" i="9"/>
  <c r="L198" i="9"/>
  <c r="L199" i="9"/>
  <c r="L200" i="9"/>
  <c r="L201" i="9"/>
  <c r="L202" i="9"/>
  <c r="L203" i="9"/>
  <c r="L204" i="9"/>
  <c r="L205" i="9"/>
  <c r="L206" i="9"/>
  <c r="L207" i="9"/>
  <c r="L208" i="9"/>
  <c r="L209" i="9"/>
  <c r="L210" i="9"/>
  <c r="L211" i="9"/>
  <c r="L212" i="9"/>
  <c r="L213" i="9"/>
  <c r="L214" i="9"/>
  <c r="L215" i="9"/>
  <c r="L216" i="9"/>
  <c r="L217" i="9"/>
  <c r="L218" i="9"/>
  <c r="L219" i="9"/>
  <c r="M124" i="9"/>
  <c r="P124" i="9" s="1"/>
  <c r="M125" i="9"/>
  <c r="P125" i="9" s="1"/>
  <c r="M126" i="9"/>
  <c r="P126" i="9" s="1"/>
  <c r="M127" i="9"/>
  <c r="P127" i="9" s="1"/>
  <c r="M128" i="9"/>
  <c r="P128" i="9" s="1"/>
  <c r="M129" i="9"/>
  <c r="P129" i="9" s="1"/>
  <c r="M130" i="9"/>
  <c r="P130" i="9" s="1"/>
  <c r="M131" i="9"/>
  <c r="P131" i="9" s="1"/>
  <c r="M132" i="9"/>
  <c r="P132" i="9" s="1"/>
  <c r="M133" i="9"/>
  <c r="P133" i="9" s="1"/>
  <c r="M134" i="9"/>
  <c r="P134" i="9" s="1"/>
  <c r="M135" i="9"/>
  <c r="P135" i="9" s="1"/>
  <c r="M136" i="9"/>
  <c r="P136" i="9" s="1"/>
  <c r="M137" i="9"/>
  <c r="P137" i="9" s="1"/>
  <c r="M138" i="9"/>
  <c r="P138" i="9" s="1"/>
  <c r="M139" i="9"/>
  <c r="P139" i="9" s="1"/>
  <c r="M140" i="9"/>
  <c r="P140" i="9" s="1"/>
  <c r="M141" i="9"/>
  <c r="P141" i="9" s="1"/>
  <c r="M142" i="9"/>
  <c r="P142" i="9" s="1"/>
  <c r="M143" i="9"/>
  <c r="P143" i="9" s="1"/>
  <c r="M144" i="9"/>
  <c r="P144" i="9" s="1"/>
  <c r="M145" i="9"/>
  <c r="P145" i="9" s="1"/>
  <c r="M146" i="9"/>
  <c r="P146" i="9" s="1"/>
  <c r="M147" i="9"/>
  <c r="P147" i="9" s="1"/>
  <c r="M148" i="9"/>
  <c r="P148" i="9" s="1"/>
  <c r="M149" i="9"/>
  <c r="P149" i="9" s="1"/>
  <c r="M150" i="9"/>
  <c r="P150" i="9" s="1"/>
  <c r="M151" i="9"/>
  <c r="P151" i="9" s="1"/>
  <c r="M152" i="9"/>
  <c r="P152" i="9" s="1"/>
  <c r="M153" i="9"/>
  <c r="P153" i="9" s="1"/>
  <c r="M154" i="9"/>
  <c r="P154" i="9" s="1"/>
  <c r="M155" i="9"/>
  <c r="P155" i="9" s="1"/>
  <c r="M156" i="9"/>
  <c r="P156" i="9" s="1"/>
  <c r="M157" i="9"/>
  <c r="P157" i="9" s="1"/>
  <c r="M158" i="9"/>
  <c r="P158" i="9" s="1"/>
  <c r="M159" i="9"/>
  <c r="P159" i="9" s="1"/>
  <c r="M160" i="9"/>
  <c r="P160" i="9" s="1"/>
  <c r="M161" i="9"/>
  <c r="P161" i="9" s="1"/>
  <c r="M162" i="9"/>
  <c r="P162" i="9" s="1"/>
  <c r="M163" i="9"/>
  <c r="P163" i="9" s="1"/>
  <c r="M164" i="9"/>
  <c r="P164" i="9" s="1"/>
  <c r="M165" i="9"/>
  <c r="P165" i="9" s="1"/>
  <c r="M166" i="9"/>
  <c r="P166" i="9" s="1"/>
  <c r="M167" i="9"/>
  <c r="P167" i="9" s="1"/>
  <c r="M168" i="9"/>
  <c r="P168" i="9" s="1"/>
  <c r="M169" i="9"/>
  <c r="P169" i="9" s="1"/>
  <c r="M170" i="9"/>
  <c r="P170" i="9" s="1"/>
  <c r="M171" i="9"/>
  <c r="P171" i="9" s="1"/>
  <c r="M172" i="9"/>
  <c r="P172" i="9" s="1"/>
  <c r="M173" i="9"/>
  <c r="P173" i="9" s="1"/>
  <c r="M174" i="9"/>
  <c r="P174" i="9" s="1"/>
  <c r="M175" i="9"/>
  <c r="P175" i="9" s="1"/>
  <c r="M176" i="9"/>
  <c r="P176" i="9" s="1"/>
  <c r="M177" i="9"/>
  <c r="P177" i="9" s="1"/>
  <c r="M178" i="9"/>
  <c r="P178" i="9" s="1"/>
  <c r="M179" i="9"/>
  <c r="P179" i="9" s="1"/>
  <c r="M180" i="9"/>
  <c r="P180" i="9" s="1"/>
  <c r="M181" i="9"/>
  <c r="P181" i="9" s="1"/>
  <c r="M182" i="9"/>
  <c r="P182" i="9" s="1"/>
  <c r="M183" i="9"/>
  <c r="P183" i="9" s="1"/>
  <c r="M184" i="9"/>
  <c r="P184" i="9" s="1"/>
  <c r="M185" i="9"/>
  <c r="P185" i="9" s="1"/>
  <c r="M186" i="9"/>
  <c r="P186" i="9" s="1"/>
  <c r="M187" i="9"/>
  <c r="P187" i="9" s="1"/>
  <c r="M188" i="9"/>
  <c r="P188" i="9" s="1"/>
  <c r="M189" i="9"/>
  <c r="P189" i="9" s="1"/>
  <c r="M190" i="9"/>
  <c r="P190" i="9" s="1"/>
  <c r="M191" i="9"/>
  <c r="P191" i="9" s="1"/>
  <c r="M192" i="9"/>
  <c r="P192" i="9" s="1"/>
  <c r="M193" i="9"/>
  <c r="P193" i="9" s="1"/>
  <c r="M194" i="9"/>
  <c r="P194" i="9" s="1"/>
  <c r="M195" i="9"/>
  <c r="P195" i="9" s="1"/>
  <c r="M196" i="9"/>
  <c r="P196" i="9" s="1"/>
  <c r="M197" i="9"/>
  <c r="P197" i="9" s="1"/>
  <c r="M198" i="9"/>
  <c r="P198" i="9" s="1"/>
  <c r="M199" i="9"/>
  <c r="P199" i="9" s="1"/>
  <c r="M200" i="9"/>
  <c r="P200" i="9" s="1"/>
  <c r="M201" i="9"/>
  <c r="P201" i="9" s="1"/>
  <c r="M202" i="9"/>
  <c r="P202" i="9" s="1"/>
  <c r="M203" i="9"/>
  <c r="P203" i="9" s="1"/>
  <c r="M204" i="9"/>
  <c r="P204" i="9" s="1"/>
  <c r="M205" i="9"/>
  <c r="P205" i="9" s="1"/>
  <c r="M206" i="9"/>
  <c r="P206" i="9" s="1"/>
  <c r="M207" i="9"/>
  <c r="P207" i="9" s="1"/>
  <c r="M208" i="9"/>
  <c r="P208" i="9" s="1"/>
  <c r="M209" i="9"/>
  <c r="P209" i="9" s="1"/>
  <c r="M210" i="9"/>
  <c r="P210" i="9" s="1"/>
  <c r="M211" i="9"/>
  <c r="P211" i="9" s="1"/>
  <c r="M212" i="9"/>
  <c r="P212" i="9" s="1"/>
  <c r="M213" i="9"/>
  <c r="P213" i="9" s="1"/>
  <c r="M214" i="9"/>
  <c r="P214" i="9" s="1"/>
  <c r="M215" i="9"/>
  <c r="P215" i="9" s="1"/>
  <c r="M216" i="9"/>
  <c r="P216" i="9" s="1"/>
  <c r="M217" i="9"/>
  <c r="P217" i="9" s="1"/>
  <c r="M218" i="9"/>
  <c r="P218" i="9" s="1"/>
  <c r="M219" i="9"/>
  <c r="P219" i="9" s="1"/>
  <c r="M101" i="9"/>
  <c r="P101" i="9" s="1"/>
  <c r="M102" i="9"/>
  <c r="P102" i="9" s="1"/>
  <c r="M111" i="9"/>
  <c r="P111" i="9" s="1"/>
  <c r="L92" i="9"/>
  <c r="M92" i="9" s="1"/>
  <c r="P92" i="9" s="1"/>
  <c r="L93" i="9"/>
  <c r="M93" i="9" s="1"/>
  <c r="P93" i="9" s="1"/>
  <c r="L94" i="9"/>
  <c r="M94" i="9" s="1"/>
  <c r="P94" i="9" s="1"/>
  <c r="L95" i="9"/>
  <c r="L96" i="9"/>
  <c r="M96" i="9" s="1"/>
  <c r="P96" i="9" s="1"/>
  <c r="L97" i="9"/>
  <c r="L98" i="9"/>
  <c r="M98" i="9" s="1"/>
  <c r="P98" i="9" s="1"/>
  <c r="L99" i="9"/>
  <c r="M99" i="9" s="1"/>
  <c r="P99" i="9" s="1"/>
  <c r="L100" i="9"/>
  <c r="M100" i="9" s="1"/>
  <c r="P100" i="9" s="1"/>
  <c r="L101" i="9"/>
  <c r="L102" i="9"/>
  <c r="L103" i="9"/>
  <c r="L104" i="9"/>
  <c r="M104" i="9" s="1"/>
  <c r="P104" i="9" s="1"/>
  <c r="L105" i="9"/>
  <c r="M105" i="9" s="1"/>
  <c r="P105" i="9" s="1"/>
  <c r="L106" i="9"/>
  <c r="M106" i="9" s="1"/>
  <c r="P106" i="9" s="1"/>
  <c r="L107" i="9"/>
  <c r="L108" i="9"/>
  <c r="M108" i="9" s="1"/>
  <c r="P108" i="9" s="1"/>
  <c r="L109" i="9"/>
  <c r="M109" i="9" s="1"/>
  <c r="P109" i="9" s="1"/>
  <c r="L110" i="9"/>
  <c r="M110" i="9" s="1"/>
  <c r="P110" i="9" s="1"/>
  <c r="L111" i="9"/>
  <c r="L112" i="9"/>
  <c r="M112" i="9" s="1"/>
  <c r="P112" i="9" s="1"/>
  <c r="L113" i="9"/>
  <c r="M113" i="9" s="1"/>
  <c r="P113" i="9" s="1"/>
  <c r="L114" i="9"/>
  <c r="M114" i="9" s="1"/>
  <c r="P114" i="9" s="1"/>
  <c r="L115" i="9"/>
  <c r="L116" i="9"/>
  <c r="M116" i="9" s="1"/>
  <c r="P116" i="9" s="1"/>
  <c r="L117" i="9"/>
  <c r="M117" i="9" s="1"/>
  <c r="P117" i="9" s="1"/>
  <c r="L118" i="9"/>
  <c r="M118" i="9" s="1"/>
  <c r="P118" i="9" s="1"/>
  <c r="L119" i="9"/>
  <c r="L120" i="9"/>
  <c r="M120" i="9" s="1"/>
  <c r="P120" i="9" s="1"/>
  <c r="L121" i="9"/>
  <c r="M121" i="9" s="1"/>
  <c r="P121" i="9" s="1"/>
  <c r="L122" i="9"/>
  <c r="M122" i="9" s="1"/>
  <c r="P122" i="9" s="1"/>
  <c r="L123" i="9"/>
  <c r="M123" i="9" s="1"/>
  <c r="P123" i="9" s="1"/>
  <c r="M97" i="9"/>
  <c r="P97" i="9" s="1"/>
  <c r="L60" i="9"/>
  <c r="M60" i="9" s="1"/>
  <c r="P60" i="9" s="1"/>
  <c r="L61" i="9"/>
  <c r="L62" i="9"/>
  <c r="L63" i="9"/>
  <c r="L64" i="9"/>
  <c r="L65" i="9"/>
  <c r="L66" i="9"/>
  <c r="L67" i="9"/>
  <c r="L68" i="9"/>
  <c r="L69" i="9"/>
  <c r="L70" i="9"/>
  <c r="L71" i="9"/>
  <c r="M71" i="9" s="1"/>
  <c r="P71" i="9" s="1"/>
  <c r="L72" i="9"/>
  <c r="L73" i="9"/>
  <c r="L74" i="9"/>
  <c r="L75" i="9"/>
  <c r="L76" i="9"/>
  <c r="L77" i="9"/>
  <c r="L78" i="9"/>
  <c r="L79" i="9"/>
  <c r="L80" i="9"/>
  <c r="L81" i="9"/>
  <c r="L82" i="9"/>
  <c r="L83" i="9"/>
  <c r="M83" i="9" s="1"/>
  <c r="P83" i="9" s="1"/>
  <c r="L84" i="9"/>
  <c r="L85" i="9"/>
  <c r="L86" i="9"/>
  <c r="L87" i="9"/>
  <c r="L88" i="9"/>
  <c r="L89" i="9"/>
  <c r="L90" i="9"/>
  <c r="L91" i="9"/>
  <c r="L31" i="9"/>
  <c r="L32" i="9"/>
  <c r="L33" i="9"/>
  <c r="L34" i="9"/>
  <c r="L35" i="9"/>
  <c r="L36" i="9"/>
  <c r="L37" i="9"/>
  <c r="L38" i="9"/>
  <c r="L39" i="9"/>
  <c r="L40" i="9"/>
  <c r="L41" i="9"/>
  <c r="L42" i="9"/>
  <c r="L43" i="9"/>
  <c r="L44" i="9"/>
  <c r="L45" i="9"/>
  <c r="L46" i="9"/>
  <c r="L47" i="9"/>
  <c r="L48" i="9"/>
  <c r="L49" i="9"/>
  <c r="L50" i="9"/>
  <c r="L51" i="9"/>
  <c r="L52" i="9"/>
  <c r="L53" i="9"/>
  <c r="L54" i="9"/>
  <c r="L55" i="9"/>
  <c r="L56" i="9"/>
  <c r="L57" i="9"/>
  <c r="L58" i="9"/>
  <c r="L59" i="9"/>
  <c r="L27" i="9"/>
  <c r="L28" i="9"/>
  <c r="L29" i="9"/>
  <c r="L30" i="9"/>
  <c r="L25" i="9"/>
  <c r="L26" i="9"/>
  <c r="P88" i="5" l="1"/>
  <c r="P112" i="5"/>
  <c r="P99" i="5"/>
  <c r="P87" i="5"/>
  <c r="P74" i="5"/>
  <c r="P61" i="5"/>
  <c r="P49" i="5"/>
  <c r="P36" i="5"/>
  <c r="P24" i="5"/>
  <c r="P111" i="5"/>
  <c r="P98" i="5"/>
  <c r="P86" i="5"/>
  <c r="P73" i="5"/>
  <c r="P60" i="5"/>
  <c r="P48" i="5"/>
  <c r="P35" i="5"/>
  <c r="P22" i="5"/>
  <c r="P110" i="5"/>
  <c r="P97" i="5"/>
  <c r="P85" i="5"/>
  <c r="P72" i="5"/>
  <c r="P59" i="5"/>
  <c r="P47" i="5"/>
  <c r="P34" i="5"/>
  <c r="P102" i="5"/>
  <c r="P114" i="5"/>
  <c r="P89" i="5"/>
  <c r="P63" i="5"/>
  <c r="P39" i="5"/>
  <c r="P113" i="5"/>
  <c r="P62" i="5"/>
  <c r="P37" i="5"/>
  <c r="P109" i="5"/>
  <c r="P84" i="5"/>
  <c r="P58" i="5"/>
  <c r="P33" i="5"/>
  <c r="P95" i="5"/>
  <c r="P70" i="5"/>
  <c r="P57" i="5"/>
  <c r="P32" i="5"/>
  <c r="P107" i="5"/>
  <c r="P82" i="5"/>
  <c r="P69" i="5"/>
  <c r="P56" i="5"/>
  <c r="P44" i="5"/>
  <c r="P31" i="5"/>
  <c r="P65" i="5"/>
  <c r="P106" i="5"/>
  <c r="P81" i="5"/>
  <c r="P30" i="5"/>
  <c r="P117" i="5"/>
  <c r="P105" i="5"/>
  <c r="P92" i="5"/>
  <c r="P80" i="5"/>
  <c r="P67" i="5"/>
  <c r="P54" i="5"/>
  <c r="P42" i="5"/>
  <c r="P29" i="5"/>
  <c r="P101" i="5"/>
  <c r="P77" i="5"/>
  <c r="P51" i="5"/>
  <c r="P26" i="5"/>
  <c r="P100" i="5"/>
  <c r="P76" i="5"/>
  <c r="P50" i="5"/>
  <c r="P25" i="5"/>
  <c r="P96" i="5"/>
  <c r="P71" i="5"/>
  <c r="P46" i="5"/>
  <c r="P23" i="5"/>
  <c r="P108" i="5"/>
  <c r="P83" i="5"/>
  <c r="P45" i="5"/>
  <c r="P75" i="5"/>
  <c r="P94" i="5"/>
  <c r="P93" i="5"/>
  <c r="P68" i="5"/>
  <c r="P55" i="5"/>
  <c r="P43" i="5"/>
  <c r="P38" i="5"/>
  <c r="P116" i="5"/>
  <c r="P104" i="5"/>
  <c r="P91" i="5"/>
  <c r="P79" i="5"/>
  <c r="P66" i="5"/>
  <c r="P53" i="5"/>
  <c r="P41" i="5"/>
  <c r="P28" i="5"/>
  <c r="P115" i="5"/>
  <c r="P103" i="5"/>
  <c r="P90" i="5"/>
  <c r="P78" i="5"/>
  <c r="P64" i="5"/>
  <c r="P52" i="5"/>
  <c r="P40" i="5"/>
  <c r="P27" i="5"/>
  <c r="P12" i="18"/>
  <c r="O12" i="18"/>
  <c r="P22" i="18"/>
  <c r="O22" i="18"/>
  <c r="P221" i="1"/>
  <c r="P209" i="1"/>
  <c r="P197" i="1"/>
  <c r="P185" i="1"/>
  <c r="P173" i="1"/>
  <c r="P161" i="1"/>
  <c r="P149" i="1"/>
  <c r="P137" i="1"/>
  <c r="P217" i="1"/>
  <c r="P169" i="1"/>
  <c r="P216" i="1"/>
  <c r="P168" i="1"/>
  <c r="P215" i="1"/>
  <c r="P167" i="1"/>
  <c r="P232" i="1"/>
  <c r="P220" i="1"/>
  <c r="P208" i="1"/>
  <c r="P196" i="1"/>
  <c r="P184" i="1"/>
  <c r="P172" i="1"/>
  <c r="P160" i="1"/>
  <c r="P148" i="1"/>
  <c r="P191" i="1"/>
  <c r="P213" i="1"/>
  <c r="P165" i="1"/>
  <c r="P189" i="1"/>
  <c r="P141" i="1"/>
  <c r="P212" i="1"/>
  <c r="P188" i="1"/>
  <c r="P164" i="1"/>
  <c r="P140" i="1"/>
  <c r="M24" i="18"/>
  <c r="P24" i="18" s="1"/>
  <c r="Q24" i="18"/>
  <c r="I24" i="18"/>
  <c r="H24" i="18"/>
  <c r="K19" i="1"/>
  <c r="P143" i="1"/>
  <c r="P214" i="1"/>
  <c r="P190" i="1"/>
  <c r="P166" i="1"/>
  <c r="P142" i="1"/>
  <c r="P231" i="1"/>
  <c r="P195" i="1"/>
  <c r="P147" i="1"/>
  <c r="P85" i="1"/>
  <c r="P211" i="1"/>
  <c r="P163" i="1"/>
  <c r="P207" i="1"/>
  <c r="P183" i="1"/>
  <c r="P159" i="1"/>
  <c r="P193" i="1"/>
  <c r="P157" i="1"/>
  <c r="P204" i="1"/>
  <c r="P180" i="1"/>
  <c r="P156" i="1"/>
  <c r="P227" i="1"/>
  <c r="P203" i="1"/>
  <c r="P179" i="1"/>
  <c r="P155" i="1"/>
  <c r="P226" i="1"/>
  <c r="P225" i="1"/>
  <c r="P224" i="1"/>
  <c r="P176" i="1"/>
  <c r="P230" i="1"/>
  <c r="P194" i="1"/>
  <c r="P182" i="1"/>
  <c r="P146" i="1"/>
  <c r="P229" i="1"/>
  <c r="P205" i="1"/>
  <c r="P181" i="1"/>
  <c r="P145" i="1"/>
  <c r="P228" i="1"/>
  <c r="P192" i="1"/>
  <c r="P144" i="1"/>
  <c r="P177" i="1"/>
  <c r="P83" i="1"/>
  <c r="P223" i="1"/>
  <c r="P187" i="1"/>
  <c r="P175" i="1"/>
  <c r="P139" i="1"/>
  <c r="P138" i="1"/>
  <c r="P178" i="1"/>
  <c r="P121" i="1"/>
  <c r="P73" i="1"/>
  <c r="P61" i="1"/>
  <c r="P201" i="1"/>
  <c r="P107" i="1"/>
  <c r="P199" i="1"/>
  <c r="P151" i="1"/>
  <c r="P222" i="1"/>
  <c r="P210" i="1"/>
  <c r="P198" i="1"/>
  <c r="P186" i="1"/>
  <c r="P174" i="1"/>
  <c r="P162" i="1"/>
  <c r="P150" i="1"/>
  <c r="P133" i="1"/>
  <c r="P25" i="1"/>
  <c r="P153" i="1"/>
  <c r="P120" i="1"/>
  <c r="P152" i="1"/>
  <c r="P105" i="1"/>
  <c r="P93" i="1"/>
  <c r="P81" i="1"/>
  <c r="P33" i="1"/>
  <c r="P202" i="1"/>
  <c r="P154" i="1"/>
  <c r="P109" i="1"/>
  <c r="P37" i="1"/>
  <c r="P24" i="1"/>
  <c r="P200" i="1"/>
  <c r="P116" i="1"/>
  <c r="P92" i="1"/>
  <c r="P80" i="1"/>
  <c r="P32" i="1"/>
  <c r="P97" i="1"/>
  <c r="P49" i="1"/>
  <c r="P219" i="1"/>
  <c r="P171" i="1"/>
  <c r="P23" i="1"/>
  <c r="P218" i="1"/>
  <c r="P206" i="1"/>
  <c r="P170" i="1"/>
  <c r="P158" i="1"/>
  <c r="M22" i="1"/>
  <c r="M57" i="1"/>
  <c r="M104" i="1"/>
  <c r="M68" i="1"/>
  <c r="M56" i="1"/>
  <c r="M44" i="1"/>
  <c r="P44" i="1" s="1"/>
  <c r="M94" i="1"/>
  <c r="M82" i="1"/>
  <c r="M118" i="1"/>
  <c r="M46" i="1"/>
  <c r="M34" i="1"/>
  <c r="M117" i="1"/>
  <c r="M45" i="1"/>
  <c r="M127" i="1"/>
  <c r="M115" i="1"/>
  <c r="M103" i="1"/>
  <c r="M91" i="1"/>
  <c r="M79" i="1"/>
  <c r="M67" i="1"/>
  <c r="M55" i="1"/>
  <c r="M43" i="1"/>
  <c r="M31" i="1"/>
  <c r="M122" i="1"/>
  <c r="M110" i="1"/>
  <c r="M98" i="1"/>
  <c r="M74" i="1"/>
  <c r="M62" i="1"/>
  <c r="M50" i="1"/>
  <c r="M38" i="1"/>
  <c r="M26" i="1"/>
  <c r="M136" i="1"/>
  <c r="M100" i="1"/>
  <c r="M76" i="1"/>
  <c r="M40" i="1"/>
  <c r="M135" i="1"/>
  <c r="M99" i="1"/>
  <c r="M75" i="1"/>
  <c r="M51" i="1"/>
  <c r="M106" i="1"/>
  <c r="M128" i="1"/>
  <c r="M124" i="1"/>
  <c r="M88" i="1"/>
  <c r="M52" i="1"/>
  <c r="M28" i="1"/>
  <c r="M108" i="1"/>
  <c r="M123" i="1"/>
  <c r="M87" i="1"/>
  <c r="M39" i="1"/>
  <c r="M129" i="1"/>
  <c r="M48" i="1"/>
  <c r="M112" i="1"/>
  <c r="M64" i="1"/>
  <c r="M111" i="1"/>
  <c r="M63" i="1"/>
  <c r="M27" i="1"/>
  <c r="M69" i="1"/>
  <c r="M35" i="1"/>
  <c r="M119" i="1"/>
  <c r="M47" i="1"/>
  <c r="M132" i="1"/>
  <c r="M131" i="1"/>
  <c r="M72" i="1"/>
  <c r="M130" i="1"/>
  <c r="M71" i="1"/>
  <c r="M96" i="1"/>
  <c r="M70" i="1"/>
  <c r="M95" i="1"/>
  <c r="M36" i="1"/>
  <c r="M126" i="1"/>
  <c r="M114" i="1"/>
  <c r="M102" i="1"/>
  <c r="M90" i="1"/>
  <c r="M78" i="1"/>
  <c r="M66" i="1"/>
  <c r="M54" i="1"/>
  <c r="M42" i="1"/>
  <c r="M30" i="1"/>
  <c r="M60" i="1"/>
  <c r="M125" i="1"/>
  <c r="M113" i="1"/>
  <c r="M101" i="1"/>
  <c r="M89" i="1"/>
  <c r="M77" i="1"/>
  <c r="M65" i="1"/>
  <c r="M53" i="1"/>
  <c r="M41" i="1"/>
  <c r="M29" i="1"/>
  <c r="M59" i="1"/>
  <c r="M84" i="1"/>
  <c r="M58" i="1"/>
  <c r="M134" i="1"/>
  <c r="M86" i="1"/>
  <c r="M91" i="9"/>
  <c r="P91" i="9" s="1"/>
  <c r="M67" i="9"/>
  <c r="P67" i="9" s="1"/>
  <c r="M86" i="9"/>
  <c r="P86" i="9" s="1"/>
  <c r="M74" i="9"/>
  <c r="P74" i="9" s="1"/>
  <c r="M62" i="9"/>
  <c r="P62" i="9" s="1"/>
  <c r="M55" i="9"/>
  <c r="P55" i="9" s="1"/>
  <c r="M79" i="9"/>
  <c r="P79" i="9" s="1"/>
  <c r="M85" i="9"/>
  <c r="P85" i="9" s="1"/>
  <c r="M73" i="9"/>
  <c r="P73" i="9" s="1"/>
  <c r="M61" i="9"/>
  <c r="P61" i="9" s="1"/>
  <c r="M78" i="9"/>
  <c r="P78" i="9" s="1"/>
  <c r="M89" i="9"/>
  <c r="P89" i="9" s="1"/>
  <c r="M77" i="9"/>
  <c r="P77" i="9" s="1"/>
  <c r="M76" i="9"/>
  <c r="P76" i="9" s="1"/>
  <c r="M82" i="9"/>
  <c r="P82" i="9" s="1"/>
  <c r="M70" i="9"/>
  <c r="P70" i="9" s="1"/>
  <c r="M81" i="9"/>
  <c r="P81" i="9" s="1"/>
  <c r="M69" i="9"/>
  <c r="P69" i="9" s="1"/>
  <c r="M90" i="9"/>
  <c r="P90" i="9" s="1"/>
  <c r="M66" i="9"/>
  <c r="P66" i="9" s="1"/>
  <c r="M65" i="9"/>
  <c r="P65" i="9" s="1"/>
  <c r="M88" i="9"/>
  <c r="P88" i="9" s="1"/>
  <c r="M64" i="9"/>
  <c r="P64" i="9" s="1"/>
  <c r="M80" i="9"/>
  <c r="P80" i="9" s="1"/>
  <c r="M68" i="9"/>
  <c r="P68" i="9" s="1"/>
  <c r="M119" i="9"/>
  <c r="P119" i="9" s="1"/>
  <c r="M107" i="9"/>
  <c r="P107" i="9" s="1"/>
  <c r="M95" i="9"/>
  <c r="P95" i="9" s="1"/>
  <c r="M115" i="9"/>
  <c r="P115" i="9" s="1"/>
  <c r="M103" i="9"/>
  <c r="P103" i="9" s="1"/>
  <c r="M87" i="9"/>
  <c r="P87" i="9" s="1"/>
  <c r="M75" i="9"/>
  <c r="P75" i="9" s="1"/>
  <c r="M63" i="9"/>
  <c r="P63" i="9" s="1"/>
  <c r="M56" i="9"/>
  <c r="P56" i="9" s="1"/>
  <c r="M44" i="9"/>
  <c r="P44" i="9" s="1"/>
  <c r="M32" i="9"/>
  <c r="P32" i="9" s="1"/>
  <c r="M84" i="9"/>
  <c r="P84" i="9" s="1"/>
  <c r="M72" i="9"/>
  <c r="P72" i="9" s="1"/>
  <c r="M58" i="9"/>
  <c r="P58" i="9" s="1"/>
  <c r="M46" i="9"/>
  <c r="P46" i="9" s="1"/>
  <c r="M34" i="9"/>
  <c r="P34" i="9" s="1"/>
  <c r="M57" i="9"/>
  <c r="P57" i="9" s="1"/>
  <c r="M45" i="9"/>
  <c r="P45" i="9" s="1"/>
  <c r="M33" i="9"/>
  <c r="P33" i="9" s="1"/>
  <c r="M43" i="9"/>
  <c r="P43" i="9" s="1"/>
  <c r="M31" i="9"/>
  <c r="P31" i="9" s="1"/>
  <c r="M36" i="9"/>
  <c r="P36" i="9" s="1"/>
  <c r="M54" i="9"/>
  <c r="P54" i="9" s="1"/>
  <c r="M41" i="9"/>
  <c r="P41" i="9" s="1"/>
  <c r="M59" i="9"/>
  <c r="P59" i="9" s="1"/>
  <c r="M52" i="9"/>
  <c r="P52" i="9" s="1"/>
  <c r="M39" i="9"/>
  <c r="P39" i="9" s="1"/>
  <c r="M50" i="9"/>
  <c r="P50" i="9" s="1"/>
  <c r="M38" i="9"/>
  <c r="P38" i="9" s="1"/>
  <c r="M47" i="9"/>
  <c r="P47" i="9" s="1"/>
  <c r="M40" i="9"/>
  <c r="P40" i="9" s="1"/>
  <c r="M51" i="9"/>
  <c r="P51" i="9" s="1"/>
  <c r="M49" i="9"/>
  <c r="P49" i="9" s="1"/>
  <c r="M37" i="9"/>
  <c r="P37" i="9" s="1"/>
  <c r="M42" i="9"/>
  <c r="P42" i="9" s="1"/>
  <c r="M30" i="9"/>
  <c r="P30" i="9" s="1"/>
  <c r="M53" i="9"/>
  <c r="P53" i="9" s="1"/>
  <c r="M29" i="9"/>
  <c r="P29" i="9" s="1"/>
  <c r="M35" i="9"/>
  <c r="P35" i="9" s="1"/>
  <c r="M28" i="9"/>
  <c r="P28" i="9" s="1"/>
  <c r="M48" i="9"/>
  <c r="P48" i="9" s="1"/>
  <c r="M27" i="9"/>
  <c r="P27" i="9" s="1"/>
  <c r="M26" i="9"/>
  <c r="P26" i="9" s="1"/>
  <c r="M25" i="9"/>
  <c r="P25" i="9" s="1"/>
  <c r="L20" i="11"/>
  <c r="M20" i="11" s="1"/>
  <c r="P20" i="11" s="1"/>
  <c r="L21" i="11"/>
  <c r="M21" i="11" s="1"/>
  <c r="P21" i="11" s="1"/>
  <c r="L22" i="11"/>
  <c r="M22" i="11" s="1"/>
  <c r="P22" i="11" s="1"/>
  <c r="L20" i="10"/>
  <c r="L21" i="10"/>
  <c r="M21" i="10" s="1"/>
  <c r="P21" i="10" s="1"/>
  <c r="L20" i="9"/>
  <c r="L21" i="9"/>
  <c r="L22" i="9"/>
  <c r="L23" i="9"/>
  <c r="L24" i="9"/>
  <c r="L20" i="8"/>
  <c r="M20" i="8" s="1"/>
  <c r="P20" i="8" s="1"/>
  <c r="L21" i="8"/>
  <c r="M21" i="8" s="1"/>
  <c r="P21" i="8" s="1"/>
  <c r="L22" i="8"/>
  <c r="M22" i="8" s="1"/>
  <c r="P22" i="8" s="1"/>
  <c r="L23" i="8"/>
  <c r="M23" i="8" s="1"/>
  <c r="P23" i="8" s="1"/>
  <c r="L24" i="8"/>
  <c r="M24" i="8" s="1"/>
  <c r="P24" i="8" s="1"/>
  <c r="L25" i="8"/>
  <c r="L26" i="8"/>
  <c r="L27" i="8"/>
  <c r="L28" i="8"/>
  <c r="L29" i="8"/>
  <c r="L30" i="8"/>
  <c r="L31" i="8"/>
  <c r="L32" i="8"/>
  <c r="M32" i="8" s="1"/>
  <c r="P32" i="8" s="1"/>
  <c r="L33" i="8"/>
  <c r="M33" i="8" s="1"/>
  <c r="P33" i="8" s="1"/>
  <c r="L34" i="8"/>
  <c r="M34" i="8" s="1"/>
  <c r="P34" i="8" s="1"/>
  <c r="L35" i="8"/>
  <c r="M35" i="8" s="1"/>
  <c r="P35" i="8" s="1"/>
  <c r="L36" i="8"/>
  <c r="M36" i="8" s="1"/>
  <c r="P36" i="8" s="1"/>
  <c r="L37" i="8"/>
  <c r="L38" i="8"/>
  <c r="L39" i="8"/>
  <c r="L40" i="8"/>
  <c r="L41" i="8"/>
  <c r="L42" i="8"/>
  <c r="L43" i="8"/>
  <c r="L44" i="8"/>
  <c r="L45" i="8"/>
  <c r="M45" i="8" s="1"/>
  <c r="P45" i="8" s="1"/>
  <c r="L46" i="8"/>
  <c r="M46" i="8" s="1"/>
  <c r="P46" i="8" s="1"/>
  <c r="L47" i="8"/>
  <c r="M47" i="8" s="1"/>
  <c r="P47" i="8" s="1"/>
  <c r="L48" i="8"/>
  <c r="M48" i="8" s="1"/>
  <c r="P48" i="8" s="1"/>
  <c r="L49" i="8"/>
  <c r="L50" i="8"/>
  <c r="L51" i="8"/>
  <c r="L52" i="8"/>
  <c r="L53" i="8"/>
  <c r="L54" i="8"/>
  <c r="L55" i="8"/>
  <c r="L56" i="8"/>
  <c r="L57" i="8"/>
  <c r="L58" i="8"/>
  <c r="L59" i="8"/>
  <c r="M59" i="8" s="1"/>
  <c r="P59" i="8" s="1"/>
  <c r="L60" i="8"/>
  <c r="M60" i="8" s="1"/>
  <c r="P60" i="8" s="1"/>
  <c r="L61" i="8"/>
  <c r="L62" i="8"/>
  <c r="L63" i="8"/>
  <c r="L64" i="8"/>
  <c r="L65" i="8"/>
  <c r="L66" i="8"/>
  <c r="L67" i="8"/>
  <c r="L68" i="8"/>
  <c r="M68" i="8" s="1"/>
  <c r="P68" i="8" s="1"/>
  <c r="L69" i="8"/>
  <c r="M69" i="8" s="1"/>
  <c r="P69" i="8" s="1"/>
  <c r="L70" i="8"/>
  <c r="M70" i="8" s="1"/>
  <c r="P70" i="8" s="1"/>
  <c r="L71" i="8"/>
  <c r="M71" i="8" s="1"/>
  <c r="P71" i="8" s="1"/>
  <c r="L72" i="8"/>
  <c r="M72" i="8" s="1"/>
  <c r="P72" i="8" s="1"/>
  <c r="L73" i="8"/>
  <c r="L74" i="8"/>
  <c r="L75" i="8"/>
  <c r="L76" i="8"/>
  <c r="L77" i="8"/>
  <c r="L78" i="8"/>
  <c r="L79" i="8"/>
  <c r="L80" i="8"/>
  <c r="M80" i="8" s="1"/>
  <c r="P80" i="8" s="1"/>
  <c r="L81" i="8"/>
  <c r="M81" i="8" s="1"/>
  <c r="P81" i="8" s="1"/>
  <c r="L82" i="8"/>
  <c r="M82" i="8" s="1"/>
  <c r="P82" i="8" s="1"/>
  <c r="L83" i="8"/>
  <c r="M83" i="8" s="1"/>
  <c r="P83" i="8" s="1"/>
  <c r="L84" i="8"/>
  <c r="M84" i="8" s="1"/>
  <c r="P84" i="8" s="1"/>
  <c r="L85" i="8"/>
  <c r="L86" i="8"/>
  <c r="L87" i="8"/>
  <c r="L88" i="8"/>
  <c r="L20" i="7"/>
  <c r="L21" i="7"/>
  <c r="L22" i="7"/>
  <c r="L20" i="6"/>
  <c r="L21" i="6"/>
  <c r="M21" i="6" s="1"/>
  <c r="P21" i="6" s="1"/>
  <c r="L20" i="5"/>
  <c r="M21" i="5"/>
  <c r="L20" i="4"/>
  <c r="L21" i="4"/>
  <c r="M26" i="8"/>
  <c r="P26" i="8" s="1"/>
  <c r="M38" i="8"/>
  <c r="P38" i="8" s="1"/>
  <c r="M44" i="8"/>
  <c r="P44" i="8" s="1"/>
  <c r="M50" i="8"/>
  <c r="P50" i="8" s="1"/>
  <c r="M56" i="8"/>
  <c r="P56" i="8" s="1"/>
  <c r="M57" i="8"/>
  <c r="P57" i="8" s="1"/>
  <c r="M58" i="8"/>
  <c r="P58" i="8" s="1"/>
  <c r="M62" i="8"/>
  <c r="P62" i="8" s="1"/>
  <c r="M74" i="8"/>
  <c r="P74" i="8" s="1"/>
  <c r="M86" i="8"/>
  <c r="P86" i="8" s="1"/>
  <c r="L20" i="3"/>
  <c r="L21" i="3"/>
  <c r="M21" i="3" s="1"/>
  <c r="P21" i="3" s="1"/>
  <c r="L22" i="3"/>
  <c r="M22" i="3" s="1"/>
  <c r="P22" i="3" s="1"/>
  <c r="L23" i="3"/>
  <c r="M23" i="3"/>
  <c r="P23" i="3" s="1"/>
  <c r="G19" i="3"/>
  <c r="H21" i="1"/>
  <c r="L21" i="1"/>
  <c r="F19" i="3"/>
  <c r="G19" i="1"/>
  <c r="P21" i="5" l="1"/>
  <c r="L19" i="10"/>
  <c r="O24" i="18"/>
  <c r="P71" i="1"/>
  <c r="P128" i="1"/>
  <c r="P50" i="1"/>
  <c r="P103" i="1"/>
  <c r="P68" i="1"/>
  <c r="P29" i="1"/>
  <c r="P54" i="1"/>
  <c r="P130" i="1"/>
  <c r="P112" i="1"/>
  <c r="P106" i="1"/>
  <c r="P62" i="1"/>
  <c r="P115" i="1"/>
  <c r="P104" i="1"/>
  <c r="P59" i="1"/>
  <c r="P41" i="1"/>
  <c r="P66" i="1"/>
  <c r="P72" i="1"/>
  <c r="P48" i="1"/>
  <c r="P51" i="1"/>
  <c r="P74" i="1"/>
  <c r="P127" i="1"/>
  <c r="P57" i="1"/>
  <c r="P53" i="1"/>
  <c r="P78" i="1"/>
  <c r="P131" i="1"/>
  <c r="P129" i="1"/>
  <c r="P75" i="1"/>
  <c r="P98" i="1"/>
  <c r="P45" i="1"/>
  <c r="P22" i="1"/>
  <c r="P65" i="1"/>
  <c r="P90" i="1"/>
  <c r="P132" i="1"/>
  <c r="P39" i="1"/>
  <c r="P99" i="1"/>
  <c r="P110" i="1"/>
  <c r="P117" i="1"/>
  <c r="P64" i="1"/>
  <c r="P84" i="1"/>
  <c r="P96" i="1"/>
  <c r="P91" i="1"/>
  <c r="P77" i="1"/>
  <c r="P102" i="1"/>
  <c r="P47" i="1"/>
  <c r="P87" i="1"/>
  <c r="P135" i="1"/>
  <c r="P122" i="1"/>
  <c r="P34" i="1"/>
  <c r="P124" i="1"/>
  <c r="P89" i="1"/>
  <c r="P114" i="1"/>
  <c r="P119" i="1"/>
  <c r="P123" i="1"/>
  <c r="P40" i="1"/>
  <c r="P31" i="1"/>
  <c r="P46" i="1"/>
  <c r="P56" i="1"/>
  <c r="P38" i="1"/>
  <c r="P101" i="1"/>
  <c r="P126" i="1"/>
  <c r="P35" i="1"/>
  <c r="P108" i="1"/>
  <c r="P76" i="1"/>
  <c r="P43" i="1"/>
  <c r="P118" i="1"/>
  <c r="P111" i="1"/>
  <c r="P86" i="1"/>
  <c r="P113" i="1"/>
  <c r="P36" i="1"/>
  <c r="P69" i="1"/>
  <c r="P28" i="1"/>
  <c r="P100" i="1"/>
  <c r="P55" i="1"/>
  <c r="P82" i="1"/>
  <c r="P30" i="1"/>
  <c r="P134" i="1"/>
  <c r="P125" i="1"/>
  <c r="P95" i="1"/>
  <c r="P27" i="1"/>
  <c r="P52" i="1"/>
  <c r="P136" i="1"/>
  <c r="P67" i="1"/>
  <c r="P94" i="1"/>
  <c r="P42" i="1"/>
  <c r="P60" i="1"/>
  <c r="P70" i="1"/>
  <c r="P63" i="1"/>
  <c r="P88" i="1"/>
  <c r="P26" i="1"/>
  <c r="P79" i="1"/>
  <c r="P58" i="1"/>
  <c r="P19" i="11"/>
  <c r="M20" i="10"/>
  <c r="P20" i="10" s="1"/>
  <c r="P19" i="10" s="1"/>
  <c r="L19" i="6"/>
  <c r="M20" i="6"/>
  <c r="P20" i="6" s="1"/>
  <c r="P19" i="6" s="1"/>
  <c r="L19" i="5"/>
  <c r="L19" i="3"/>
  <c r="M19" i="11"/>
  <c r="L19" i="11"/>
  <c r="M79" i="8"/>
  <c r="P79" i="8" s="1"/>
  <c r="M43" i="8"/>
  <c r="P43" i="8" s="1"/>
  <c r="M42" i="8"/>
  <c r="P42" i="8" s="1"/>
  <c r="M67" i="8"/>
  <c r="P67" i="8" s="1"/>
  <c r="M55" i="8"/>
  <c r="P55" i="8" s="1"/>
  <c r="M31" i="8"/>
  <c r="P31" i="8" s="1"/>
  <c r="M78" i="8"/>
  <c r="P78" i="8" s="1"/>
  <c r="M66" i="8"/>
  <c r="P66" i="8" s="1"/>
  <c r="M54" i="8"/>
  <c r="P54" i="8" s="1"/>
  <c r="M30" i="8"/>
  <c r="P30" i="8" s="1"/>
  <c r="L19" i="8"/>
  <c r="M88" i="8"/>
  <c r="P88" i="8" s="1"/>
  <c r="M76" i="8"/>
  <c r="P76" i="8" s="1"/>
  <c r="M64" i="8"/>
  <c r="P64" i="8" s="1"/>
  <c r="M52" i="8"/>
  <c r="P52" i="8" s="1"/>
  <c r="M40" i="8"/>
  <c r="P40" i="8" s="1"/>
  <c r="M28" i="8"/>
  <c r="P28" i="8" s="1"/>
  <c r="M77" i="8"/>
  <c r="P77" i="8" s="1"/>
  <c r="M65" i="8"/>
  <c r="P65" i="8" s="1"/>
  <c r="M53" i="8"/>
  <c r="P53" i="8" s="1"/>
  <c r="M41" i="8"/>
  <c r="P41" i="8" s="1"/>
  <c r="M29" i="8"/>
  <c r="P29" i="8" s="1"/>
  <c r="M87" i="8"/>
  <c r="P87" i="8" s="1"/>
  <c r="M75" i="8"/>
  <c r="P75" i="8" s="1"/>
  <c r="M63" i="8"/>
  <c r="P63" i="8" s="1"/>
  <c r="M51" i="8"/>
  <c r="P51" i="8" s="1"/>
  <c r="M39" i="8"/>
  <c r="P39" i="8" s="1"/>
  <c r="M27" i="8"/>
  <c r="P27" i="8" s="1"/>
  <c r="M85" i="8"/>
  <c r="P85" i="8" s="1"/>
  <c r="M73" i="8"/>
  <c r="P73" i="8" s="1"/>
  <c r="M61" i="8"/>
  <c r="P61" i="8" s="1"/>
  <c r="M49" i="8"/>
  <c r="P49" i="8" s="1"/>
  <c r="M37" i="8"/>
  <c r="P37" i="8" s="1"/>
  <c r="M25" i="8"/>
  <c r="P25" i="8" s="1"/>
  <c r="L19" i="7"/>
  <c r="M21" i="7"/>
  <c r="P21" i="7" s="1"/>
  <c r="M20" i="7"/>
  <c r="P20" i="7" s="1"/>
  <c r="M22" i="7"/>
  <c r="P22" i="7" s="1"/>
  <c r="M20" i="5"/>
  <c r="L19" i="4"/>
  <c r="M21" i="4"/>
  <c r="P21" i="4" s="1"/>
  <c r="M20" i="4"/>
  <c r="P20" i="4" s="1"/>
  <c r="M20" i="3"/>
  <c r="M20" i="1"/>
  <c r="M24" i="9"/>
  <c r="P24" i="9" s="1"/>
  <c r="M23" i="9"/>
  <c r="P23" i="9" s="1"/>
  <c r="L19" i="9"/>
  <c r="M22" i="9"/>
  <c r="P22" i="9" s="1"/>
  <c r="M21" i="9"/>
  <c r="P21" i="9" s="1"/>
  <c r="M20" i="9"/>
  <c r="P20" i="9" s="1"/>
  <c r="H19" i="1"/>
  <c r="L19" i="1"/>
  <c r="D6" i="11"/>
  <c r="D4" i="11"/>
  <c r="D2" i="11"/>
  <c r="D6" i="10"/>
  <c r="D4" i="10"/>
  <c r="D2" i="10"/>
  <c r="D6" i="9"/>
  <c r="D4" i="9"/>
  <c r="D2" i="9"/>
  <c r="D6" i="8"/>
  <c r="D4" i="8"/>
  <c r="D2" i="8"/>
  <c r="D6" i="7"/>
  <c r="D4" i="7"/>
  <c r="D2" i="7"/>
  <c r="D4" i="6"/>
  <c r="D2" i="6"/>
  <c r="D6" i="5"/>
  <c r="D4" i="5"/>
  <c r="D2" i="5"/>
  <c r="D6" i="4"/>
  <c r="D4" i="4"/>
  <c r="D2" i="4"/>
  <c r="D6" i="3"/>
  <c r="D4" i="3"/>
  <c r="D2" i="3"/>
  <c r="D6" i="1"/>
  <c r="D4" i="1"/>
  <c r="D2" i="1"/>
  <c r="P19" i="4" l="1"/>
  <c r="P19" i="8"/>
  <c r="M19" i="10"/>
  <c r="P19" i="9"/>
  <c r="M19" i="6"/>
  <c r="M19" i="5"/>
  <c r="N19" i="5" s="1"/>
  <c r="P20" i="5"/>
  <c r="P19" i="5" s="1"/>
  <c r="P20" i="1"/>
  <c r="M19" i="4"/>
  <c r="M19" i="8"/>
  <c r="M19" i="3"/>
  <c r="P20" i="3"/>
  <c r="P19" i="3" s="1"/>
  <c r="M19" i="7"/>
  <c r="M19" i="9"/>
  <c r="M21" i="1" l="1"/>
  <c r="P21" i="1" l="1"/>
  <c r="P19" i="1" s="1"/>
  <c r="M19" i="1"/>
  <c r="N19" i="1" s="1"/>
  <c r="N19" i="11"/>
  <c r="N19" i="10"/>
  <c r="N19" i="8"/>
  <c r="N19" i="6"/>
  <c r="N19" i="3"/>
  <c r="N19" i="9" l="1"/>
  <c r="N19" i="4"/>
  <c r="F19" i="7"/>
  <c r="H28" i="7"/>
  <c r="P28" i="7" s="1"/>
  <c r="P19" i="7" s="1"/>
  <c r="H19" i="7" l="1"/>
  <c r="N19" i="7" s="1"/>
  <c r="B39" i="18"/>
  <c r="B38" i="18"/>
  <c r="B37" i="18"/>
  <c r="B36" i="18"/>
  <c r="B35" i="1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Michèle ABOUE</author>
  </authors>
  <commentList>
    <comment ref="F20" authorId="0" shapeId="0" xr:uid="{095B4BDA-368C-40E0-B5F0-DFBC68AF7818}">
      <text>
        <r>
          <rPr>
            <b/>
            <sz val="9"/>
            <color indexed="81"/>
            <rFont val="Tahoma"/>
            <family val="2"/>
          </rPr>
          <t>CEPICI:Prière lier la facture scannée</t>
        </r>
        <r>
          <rPr>
            <sz val="9"/>
            <color indexed="81"/>
            <rFont val="Tahoma"/>
            <family val="2"/>
          </rPr>
          <t xml:space="preserve">
</t>
        </r>
      </text>
    </comment>
    <comment ref="G20" authorId="0" shapeId="0" xr:uid="{93531210-89C0-4DC1-9C83-C1AD99EF9D41}">
      <text>
        <r>
          <rPr>
            <b/>
            <sz val="9"/>
            <color indexed="81"/>
            <rFont val="Tahoma"/>
            <family val="2"/>
          </rPr>
          <t>CEPICI:Prière lier la DD scannée</t>
        </r>
        <r>
          <rPr>
            <sz val="9"/>
            <color indexed="81"/>
            <rFont val="Tahoma"/>
            <family val="2"/>
          </rPr>
          <t xml:space="preserve">
</t>
        </r>
      </text>
    </comment>
    <comment ref="F21" authorId="0" shapeId="0" xr:uid="{B3D20A48-CCAD-4B5C-BEAA-2949BDAC43E7}">
      <text>
        <r>
          <rPr>
            <b/>
            <sz val="9"/>
            <color indexed="81"/>
            <rFont val="Tahoma"/>
            <family val="2"/>
          </rPr>
          <t>CEPICI:Prière lier la facture scannée</t>
        </r>
        <r>
          <rPr>
            <sz val="9"/>
            <color indexed="81"/>
            <rFont val="Tahoma"/>
            <family val="2"/>
          </rPr>
          <t xml:space="preserve">
</t>
        </r>
      </text>
    </comment>
    <comment ref="G21" authorId="0" shapeId="0" xr:uid="{FE6759C1-56FB-42D1-82D5-9645C5A144C6}">
      <text>
        <r>
          <rPr>
            <b/>
            <sz val="9"/>
            <color indexed="81"/>
            <rFont val="Tahoma"/>
            <family val="2"/>
          </rPr>
          <t>CEPICI:Prière lier la DD scannée</t>
        </r>
        <r>
          <rPr>
            <sz val="9"/>
            <color indexed="81"/>
            <rFont val="Tahoma"/>
            <family val="2"/>
          </rPr>
          <t xml:space="preserve">
</t>
        </r>
      </text>
    </comment>
    <comment ref="F22" authorId="0" shapeId="0" xr:uid="{D211CD8F-AB4A-474C-B219-D0156D7DA5AB}">
      <text>
        <r>
          <rPr>
            <b/>
            <sz val="9"/>
            <color indexed="81"/>
            <rFont val="Tahoma"/>
            <family val="2"/>
          </rPr>
          <t>CEPICI:Prière lier la facture scannée</t>
        </r>
        <r>
          <rPr>
            <sz val="9"/>
            <color indexed="81"/>
            <rFont val="Tahoma"/>
            <family val="2"/>
          </rPr>
          <t xml:space="preserve">
</t>
        </r>
      </text>
    </comment>
    <comment ref="G22" authorId="0" shapeId="0" xr:uid="{EC0CBF34-32B4-45A6-BB3F-29C9E646DF31}">
      <text>
        <r>
          <rPr>
            <b/>
            <sz val="9"/>
            <color indexed="81"/>
            <rFont val="Tahoma"/>
            <family val="2"/>
          </rPr>
          <t>CEPICI:Prière lier la DD scannée</t>
        </r>
        <r>
          <rPr>
            <sz val="9"/>
            <color indexed="81"/>
            <rFont val="Tahoma"/>
            <family val="2"/>
          </rPr>
          <t xml:space="preserve">
</t>
        </r>
      </text>
    </comment>
    <comment ref="F23" authorId="0" shapeId="0" xr:uid="{864C9094-515A-4454-99C5-1F884C54F0A5}">
      <text>
        <r>
          <rPr>
            <b/>
            <sz val="9"/>
            <color indexed="81"/>
            <rFont val="Tahoma"/>
            <family val="2"/>
          </rPr>
          <t>CEPICI:Prière lier la facture scannée</t>
        </r>
        <r>
          <rPr>
            <sz val="9"/>
            <color indexed="81"/>
            <rFont val="Tahoma"/>
            <family val="2"/>
          </rPr>
          <t xml:space="preserve">
</t>
        </r>
      </text>
    </comment>
    <comment ref="G23" authorId="0" shapeId="0" xr:uid="{4346C49E-6B41-4A39-A382-56A33E6808E4}">
      <text>
        <r>
          <rPr>
            <b/>
            <sz val="9"/>
            <color indexed="81"/>
            <rFont val="Tahoma"/>
            <family val="2"/>
          </rPr>
          <t>CEPICI:Prière lier la DD scannée</t>
        </r>
        <r>
          <rPr>
            <sz val="9"/>
            <color indexed="81"/>
            <rFont val="Tahoma"/>
            <family val="2"/>
          </rPr>
          <t xml:space="preserve">
</t>
        </r>
      </text>
    </comment>
    <comment ref="F24" authorId="0" shapeId="0" xr:uid="{F2717BF4-3572-400B-A360-8CD76E3F60CA}">
      <text>
        <r>
          <rPr>
            <b/>
            <sz val="9"/>
            <color indexed="81"/>
            <rFont val="Tahoma"/>
            <family val="2"/>
          </rPr>
          <t>CEPICI:Prière lier la facture scannée</t>
        </r>
        <r>
          <rPr>
            <sz val="9"/>
            <color indexed="81"/>
            <rFont val="Tahoma"/>
            <family val="2"/>
          </rPr>
          <t xml:space="preserve">
</t>
        </r>
      </text>
    </comment>
    <comment ref="G24" authorId="0" shapeId="0" xr:uid="{58AB6B86-E153-4D9E-B301-8D8AE0B83757}">
      <text>
        <r>
          <rPr>
            <b/>
            <sz val="9"/>
            <color indexed="81"/>
            <rFont val="Tahoma"/>
            <family val="2"/>
          </rPr>
          <t>CEPICI:Prière lier la DD scannée</t>
        </r>
        <r>
          <rPr>
            <sz val="9"/>
            <color indexed="81"/>
            <rFont val="Tahoma"/>
            <family val="2"/>
          </rPr>
          <t xml:space="preserve">
</t>
        </r>
      </text>
    </comment>
    <comment ref="F25" authorId="0" shapeId="0" xr:uid="{93E061C1-C00A-4443-AAC7-E74F83D06E93}">
      <text>
        <r>
          <rPr>
            <b/>
            <sz val="9"/>
            <color indexed="81"/>
            <rFont val="Tahoma"/>
            <family val="2"/>
          </rPr>
          <t>CEPICI:Prière lier la facture scannée</t>
        </r>
        <r>
          <rPr>
            <sz val="9"/>
            <color indexed="81"/>
            <rFont val="Tahoma"/>
            <family val="2"/>
          </rPr>
          <t xml:space="preserve">
</t>
        </r>
      </text>
    </comment>
    <comment ref="G25" authorId="0" shapeId="0" xr:uid="{D81168D8-09BB-47E5-AC2B-45778D36C11F}">
      <text>
        <r>
          <rPr>
            <b/>
            <sz val="9"/>
            <color indexed="81"/>
            <rFont val="Tahoma"/>
            <family val="2"/>
          </rPr>
          <t>CEPICI:Prière lier la DD scannée</t>
        </r>
        <r>
          <rPr>
            <sz val="9"/>
            <color indexed="81"/>
            <rFont val="Tahoma"/>
            <family val="2"/>
          </rPr>
          <t xml:space="preserve">
</t>
        </r>
      </text>
    </comment>
    <comment ref="F26" authorId="0" shapeId="0" xr:uid="{7E6E7E96-C51A-4A96-A066-76B22D7F960F}">
      <text>
        <r>
          <rPr>
            <b/>
            <sz val="9"/>
            <color indexed="81"/>
            <rFont val="Tahoma"/>
            <family val="2"/>
          </rPr>
          <t>CEPICI:Prière lier la facture scannée</t>
        </r>
        <r>
          <rPr>
            <sz val="9"/>
            <color indexed="81"/>
            <rFont val="Tahoma"/>
            <family val="2"/>
          </rPr>
          <t xml:space="preserve">
</t>
        </r>
      </text>
    </comment>
    <comment ref="G26" authorId="0" shapeId="0" xr:uid="{C3366BB0-C1EC-413A-8C3B-CED7EDB8F2EE}">
      <text>
        <r>
          <rPr>
            <b/>
            <sz val="9"/>
            <color indexed="81"/>
            <rFont val="Tahoma"/>
            <family val="2"/>
          </rPr>
          <t>CEPICI:Prière lier la DD scannée</t>
        </r>
        <r>
          <rPr>
            <sz val="9"/>
            <color indexed="81"/>
            <rFont val="Tahoma"/>
            <family val="2"/>
          </rPr>
          <t xml:space="preserve">
</t>
        </r>
      </text>
    </comment>
    <comment ref="F27" authorId="0" shapeId="0" xr:uid="{D4DA2270-FFA6-4267-9C55-F64B2790D5F7}">
      <text>
        <r>
          <rPr>
            <b/>
            <sz val="9"/>
            <color indexed="81"/>
            <rFont val="Tahoma"/>
            <family val="2"/>
          </rPr>
          <t>CEPICI:Prière lier la facture scannée</t>
        </r>
        <r>
          <rPr>
            <sz val="9"/>
            <color indexed="81"/>
            <rFont val="Tahoma"/>
            <family val="2"/>
          </rPr>
          <t xml:space="preserve">
</t>
        </r>
      </text>
    </comment>
    <comment ref="G27" authorId="0" shapeId="0" xr:uid="{5C004E6C-6964-455A-88FF-D550A729E760}">
      <text>
        <r>
          <rPr>
            <b/>
            <sz val="9"/>
            <color indexed="81"/>
            <rFont val="Tahoma"/>
            <family val="2"/>
          </rPr>
          <t>CEPICI:Prière lier la DD scannée</t>
        </r>
        <r>
          <rPr>
            <sz val="9"/>
            <color indexed="81"/>
            <rFont val="Tahoma"/>
            <family val="2"/>
          </rPr>
          <t xml:space="preserve">
</t>
        </r>
      </text>
    </comment>
    <comment ref="F28" authorId="0" shapeId="0" xr:uid="{A6897CEF-5C01-4ED7-A4E7-E014FBE89AFB}">
      <text>
        <r>
          <rPr>
            <b/>
            <sz val="9"/>
            <color indexed="81"/>
            <rFont val="Tahoma"/>
            <family val="2"/>
          </rPr>
          <t>CEPICI:Prière lier la facture scannée</t>
        </r>
        <r>
          <rPr>
            <sz val="9"/>
            <color indexed="81"/>
            <rFont val="Tahoma"/>
            <family val="2"/>
          </rPr>
          <t xml:space="preserve">
</t>
        </r>
      </text>
    </comment>
    <comment ref="G28" authorId="0" shapeId="0" xr:uid="{E1C50AD5-909E-4BD5-BE59-E09E835EA9A1}">
      <text>
        <r>
          <rPr>
            <b/>
            <sz val="9"/>
            <color indexed="81"/>
            <rFont val="Tahoma"/>
            <family val="2"/>
          </rPr>
          <t>CEPICI:Prière lier la DD scannée</t>
        </r>
        <r>
          <rPr>
            <sz val="9"/>
            <color indexed="81"/>
            <rFont val="Tahoma"/>
            <family val="2"/>
          </rPr>
          <t xml:space="preserve">
</t>
        </r>
      </text>
    </comment>
    <comment ref="F29" authorId="0" shapeId="0" xr:uid="{2BA58197-89D1-4246-9354-BAE8DD9CC4EB}">
      <text>
        <r>
          <rPr>
            <b/>
            <sz val="9"/>
            <color indexed="81"/>
            <rFont val="Tahoma"/>
            <family val="2"/>
          </rPr>
          <t>CEPICI:Prière lier la facture scannée</t>
        </r>
        <r>
          <rPr>
            <sz val="9"/>
            <color indexed="81"/>
            <rFont val="Tahoma"/>
            <family val="2"/>
          </rPr>
          <t xml:space="preserve">
</t>
        </r>
      </text>
    </comment>
    <comment ref="G29" authorId="0" shapeId="0" xr:uid="{02A89475-D6E4-4A73-B8A6-86E0317124BF}">
      <text>
        <r>
          <rPr>
            <b/>
            <sz val="9"/>
            <color indexed="81"/>
            <rFont val="Tahoma"/>
            <family val="2"/>
          </rPr>
          <t>CEPICI:Prière lier la DD scannée</t>
        </r>
        <r>
          <rPr>
            <sz val="9"/>
            <color indexed="81"/>
            <rFont val="Tahoma"/>
            <family val="2"/>
          </rPr>
          <t xml:space="preserve">
</t>
        </r>
      </text>
    </comment>
    <comment ref="F30" authorId="0" shapeId="0" xr:uid="{9BAEBDDB-0E8C-486F-B993-954097C93D2A}">
      <text>
        <r>
          <rPr>
            <b/>
            <sz val="9"/>
            <color indexed="81"/>
            <rFont val="Tahoma"/>
            <family val="2"/>
          </rPr>
          <t>CEPICI:Prière lier la facture scannée</t>
        </r>
        <r>
          <rPr>
            <sz val="9"/>
            <color indexed="81"/>
            <rFont val="Tahoma"/>
            <family val="2"/>
          </rPr>
          <t xml:space="preserve">
</t>
        </r>
      </text>
    </comment>
    <comment ref="G30" authorId="0" shapeId="0" xr:uid="{DF28FC22-BCCC-4DE0-A10B-CE3096460C4B}">
      <text>
        <r>
          <rPr>
            <b/>
            <sz val="9"/>
            <color indexed="81"/>
            <rFont val="Tahoma"/>
            <family val="2"/>
          </rPr>
          <t>CEPICI:Prière lier la DD scannée</t>
        </r>
        <r>
          <rPr>
            <sz val="9"/>
            <color indexed="81"/>
            <rFont val="Tahoma"/>
            <family val="2"/>
          </rPr>
          <t xml:space="preserve">
</t>
        </r>
      </text>
    </comment>
    <comment ref="F31" authorId="0" shapeId="0" xr:uid="{0160350B-8789-4D02-9507-B2F85D57F15F}">
      <text>
        <r>
          <rPr>
            <b/>
            <sz val="9"/>
            <color indexed="81"/>
            <rFont val="Tahoma"/>
            <family val="2"/>
          </rPr>
          <t>CEPICI:Prière lier la facture scannée</t>
        </r>
        <r>
          <rPr>
            <sz val="9"/>
            <color indexed="81"/>
            <rFont val="Tahoma"/>
            <family val="2"/>
          </rPr>
          <t xml:space="preserve">
</t>
        </r>
      </text>
    </comment>
    <comment ref="G31" authorId="0" shapeId="0" xr:uid="{1FBA8209-DD40-480A-8E93-752F36735283}">
      <text>
        <r>
          <rPr>
            <b/>
            <sz val="9"/>
            <color indexed="81"/>
            <rFont val="Tahoma"/>
            <family val="2"/>
          </rPr>
          <t>CEPICI:Prière lier la DD scannée</t>
        </r>
        <r>
          <rPr>
            <sz val="9"/>
            <color indexed="81"/>
            <rFont val="Tahoma"/>
            <family val="2"/>
          </rPr>
          <t xml:space="preserve">
</t>
        </r>
      </text>
    </comment>
    <comment ref="F32" authorId="0" shapeId="0" xr:uid="{3CD61AD9-1C2E-42E0-8832-21727AA714D1}">
      <text>
        <r>
          <rPr>
            <b/>
            <sz val="9"/>
            <color indexed="81"/>
            <rFont val="Tahoma"/>
            <family val="2"/>
          </rPr>
          <t>CEPICI:Prière lier la facture scannée</t>
        </r>
        <r>
          <rPr>
            <sz val="9"/>
            <color indexed="81"/>
            <rFont val="Tahoma"/>
            <family val="2"/>
          </rPr>
          <t xml:space="preserve">
</t>
        </r>
      </text>
    </comment>
    <comment ref="G32" authorId="0" shapeId="0" xr:uid="{C56ED49A-DB71-411D-A6BE-965165E4A20D}">
      <text>
        <r>
          <rPr>
            <b/>
            <sz val="9"/>
            <color indexed="81"/>
            <rFont val="Tahoma"/>
            <family val="2"/>
          </rPr>
          <t>CEPICI:Prière lier la DD scannée</t>
        </r>
        <r>
          <rPr>
            <sz val="9"/>
            <color indexed="81"/>
            <rFont val="Tahoma"/>
            <family val="2"/>
          </rPr>
          <t xml:space="preserve">
</t>
        </r>
      </text>
    </comment>
    <comment ref="F33" authorId="0" shapeId="0" xr:uid="{4ACB9BDF-0A98-402E-A7EC-56E05FB64654}">
      <text>
        <r>
          <rPr>
            <b/>
            <sz val="9"/>
            <color indexed="81"/>
            <rFont val="Tahoma"/>
            <family val="2"/>
          </rPr>
          <t>CEPICI:Prière lier la facture scannée</t>
        </r>
        <r>
          <rPr>
            <sz val="9"/>
            <color indexed="81"/>
            <rFont val="Tahoma"/>
            <family val="2"/>
          </rPr>
          <t xml:space="preserve">
</t>
        </r>
      </text>
    </comment>
    <comment ref="G33" authorId="0" shapeId="0" xr:uid="{796474D4-01E2-40AE-9773-6220A6CEDC66}">
      <text>
        <r>
          <rPr>
            <b/>
            <sz val="9"/>
            <color indexed="81"/>
            <rFont val="Tahoma"/>
            <family val="2"/>
          </rPr>
          <t>CEPICI:Prière lier la DD scannée</t>
        </r>
        <r>
          <rPr>
            <sz val="9"/>
            <color indexed="81"/>
            <rFont val="Tahoma"/>
            <family val="2"/>
          </rPr>
          <t xml:space="preserve">
</t>
        </r>
      </text>
    </comment>
    <comment ref="F34" authorId="0" shapeId="0" xr:uid="{B6F2C751-16DE-446C-A49D-83FCC5FDFA4B}">
      <text>
        <r>
          <rPr>
            <b/>
            <sz val="9"/>
            <color indexed="81"/>
            <rFont val="Tahoma"/>
            <family val="2"/>
          </rPr>
          <t>CEPICI:Prière lier la facture scannée</t>
        </r>
        <r>
          <rPr>
            <sz val="9"/>
            <color indexed="81"/>
            <rFont val="Tahoma"/>
            <family val="2"/>
          </rPr>
          <t xml:space="preserve">
</t>
        </r>
      </text>
    </comment>
    <comment ref="G34" authorId="0" shapeId="0" xr:uid="{BCD1EFAD-77E0-4732-98EC-12AB26870457}">
      <text>
        <r>
          <rPr>
            <b/>
            <sz val="9"/>
            <color indexed="81"/>
            <rFont val="Tahoma"/>
            <family val="2"/>
          </rPr>
          <t>CEPICI:Prière lier la DD scannée</t>
        </r>
        <r>
          <rPr>
            <sz val="9"/>
            <color indexed="81"/>
            <rFont val="Tahoma"/>
            <family val="2"/>
          </rPr>
          <t xml:space="preserve">
</t>
        </r>
      </text>
    </comment>
    <comment ref="F35" authorId="0" shapeId="0" xr:uid="{C1A38B10-15B1-4F48-A75B-F70589E2CAE0}">
      <text>
        <r>
          <rPr>
            <b/>
            <sz val="9"/>
            <color indexed="81"/>
            <rFont val="Tahoma"/>
            <family val="2"/>
          </rPr>
          <t>CEPICI:Prière lier la facture scannée</t>
        </r>
        <r>
          <rPr>
            <sz val="9"/>
            <color indexed="81"/>
            <rFont val="Tahoma"/>
            <family val="2"/>
          </rPr>
          <t xml:space="preserve">
</t>
        </r>
      </text>
    </comment>
    <comment ref="G35" authorId="0" shapeId="0" xr:uid="{4B3BCC89-0308-43E2-BFCC-424BEBA8A69E}">
      <text>
        <r>
          <rPr>
            <b/>
            <sz val="9"/>
            <color indexed="81"/>
            <rFont val="Tahoma"/>
            <family val="2"/>
          </rPr>
          <t>CEPICI:Prière lier la DD scannée</t>
        </r>
        <r>
          <rPr>
            <sz val="9"/>
            <color indexed="81"/>
            <rFont val="Tahoma"/>
            <family val="2"/>
          </rPr>
          <t xml:space="preserve">
</t>
        </r>
      </text>
    </comment>
    <comment ref="F36" authorId="0" shapeId="0" xr:uid="{E3C4B824-EFF8-4730-B0A9-D16F3C7345DC}">
      <text>
        <r>
          <rPr>
            <b/>
            <sz val="9"/>
            <color indexed="81"/>
            <rFont val="Tahoma"/>
            <family val="2"/>
          </rPr>
          <t>CEPICI:Prière lier la facture scannée</t>
        </r>
        <r>
          <rPr>
            <sz val="9"/>
            <color indexed="81"/>
            <rFont val="Tahoma"/>
            <family val="2"/>
          </rPr>
          <t xml:space="preserve">
</t>
        </r>
      </text>
    </comment>
    <comment ref="G36" authorId="0" shapeId="0" xr:uid="{05D56D26-733F-4991-879F-442543B568D4}">
      <text>
        <r>
          <rPr>
            <b/>
            <sz val="9"/>
            <color indexed="81"/>
            <rFont val="Tahoma"/>
            <family val="2"/>
          </rPr>
          <t>CEPICI:Prière lier la DD scannée</t>
        </r>
        <r>
          <rPr>
            <sz val="9"/>
            <color indexed="81"/>
            <rFont val="Tahoma"/>
            <family val="2"/>
          </rPr>
          <t xml:space="preserve">
</t>
        </r>
      </text>
    </comment>
    <comment ref="F37" authorId="0" shapeId="0" xr:uid="{D8DECDAD-80F4-468F-99CA-BB912663E33F}">
      <text>
        <r>
          <rPr>
            <b/>
            <sz val="9"/>
            <color indexed="81"/>
            <rFont val="Tahoma"/>
            <family val="2"/>
          </rPr>
          <t>CEPICI:Prière lier la facture scannée</t>
        </r>
        <r>
          <rPr>
            <sz val="9"/>
            <color indexed="81"/>
            <rFont val="Tahoma"/>
            <family val="2"/>
          </rPr>
          <t xml:space="preserve">
</t>
        </r>
      </text>
    </comment>
    <comment ref="G37" authorId="0" shapeId="0" xr:uid="{1B8F2EC5-D78F-423C-8AD9-B5FAA98CC747}">
      <text>
        <r>
          <rPr>
            <b/>
            <sz val="9"/>
            <color indexed="81"/>
            <rFont val="Tahoma"/>
            <family val="2"/>
          </rPr>
          <t>CEPICI:Prière lier la DD scannée</t>
        </r>
        <r>
          <rPr>
            <sz val="9"/>
            <color indexed="81"/>
            <rFont val="Tahoma"/>
            <family val="2"/>
          </rPr>
          <t xml:space="preserve">
</t>
        </r>
      </text>
    </comment>
    <comment ref="F38" authorId="0" shapeId="0" xr:uid="{242FC63D-734C-4B02-8357-CDAA579E2E08}">
      <text>
        <r>
          <rPr>
            <b/>
            <sz val="9"/>
            <color indexed="81"/>
            <rFont val="Tahoma"/>
            <family val="2"/>
          </rPr>
          <t>CEPICI:Prière lier la facture scannée</t>
        </r>
        <r>
          <rPr>
            <sz val="9"/>
            <color indexed="81"/>
            <rFont val="Tahoma"/>
            <family val="2"/>
          </rPr>
          <t xml:space="preserve">
</t>
        </r>
      </text>
    </comment>
    <comment ref="G38" authorId="0" shapeId="0" xr:uid="{D3BF9907-46EE-470E-A130-91257C8E874F}">
      <text>
        <r>
          <rPr>
            <b/>
            <sz val="9"/>
            <color indexed="81"/>
            <rFont val="Tahoma"/>
            <family val="2"/>
          </rPr>
          <t>CEPICI:Prière lier la DD scannée</t>
        </r>
        <r>
          <rPr>
            <sz val="9"/>
            <color indexed="81"/>
            <rFont val="Tahoma"/>
            <family val="2"/>
          </rPr>
          <t xml:space="preserve">
</t>
        </r>
      </text>
    </comment>
    <comment ref="F39" authorId="0" shapeId="0" xr:uid="{187871C4-A3C0-4189-830A-087C9EBFC8B5}">
      <text>
        <r>
          <rPr>
            <b/>
            <sz val="9"/>
            <color indexed="81"/>
            <rFont val="Tahoma"/>
            <family val="2"/>
          </rPr>
          <t>CEPICI:Prière lier la facture scannée</t>
        </r>
        <r>
          <rPr>
            <sz val="9"/>
            <color indexed="81"/>
            <rFont val="Tahoma"/>
            <family val="2"/>
          </rPr>
          <t xml:space="preserve">
</t>
        </r>
      </text>
    </comment>
    <comment ref="G39" authorId="0" shapeId="0" xr:uid="{46C665C7-2F96-43E6-9D4A-1A780F26D442}">
      <text>
        <r>
          <rPr>
            <b/>
            <sz val="9"/>
            <color indexed="81"/>
            <rFont val="Tahoma"/>
            <family val="2"/>
          </rPr>
          <t>CEPICI:Prière lier la DD scannée</t>
        </r>
        <r>
          <rPr>
            <sz val="9"/>
            <color indexed="81"/>
            <rFont val="Tahoma"/>
            <family val="2"/>
          </rPr>
          <t xml:space="preserve">
</t>
        </r>
      </text>
    </comment>
    <comment ref="F40" authorId="0" shapeId="0" xr:uid="{859E965A-C6B5-45A6-8E83-4BA88E8FA582}">
      <text>
        <r>
          <rPr>
            <b/>
            <sz val="9"/>
            <color indexed="81"/>
            <rFont val="Tahoma"/>
            <family val="2"/>
          </rPr>
          <t>CEPICI:Prière lier la facture scannée</t>
        </r>
        <r>
          <rPr>
            <sz val="9"/>
            <color indexed="81"/>
            <rFont val="Tahoma"/>
            <family val="2"/>
          </rPr>
          <t xml:space="preserve">
</t>
        </r>
      </text>
    </comment>
    <comment ref="G40" authorId="0" shapeId="0" xr:uid="{39AF9DF9-7ECD-4BAE-B464-9D81E2C5AF5D}">
      <text>
        <r>
          <rPr>
            <b/>
            <sz val="9"/>
            <color indexed="81"/>
            <rFont val="Tahoma"/>
            <family val="2"/>
          </rPr>
          <t>CEPICI:Prière lier la DD scannée</t>
        </r>
        <r>
          <rPr>
            <sz val="9"/>
            <color indexed="81"/>
            <rFont val="Tahoma"/>
            <family val="2"/>
          </rPr>
          <t xml:space="preserve">
</t>
        </r>
      </text>
    </comment>
    <comment ref="F41" authorId="0" shapeId="0" xr:uid="{9B9D426F-5DBE-4BDC-A391-9CFFA040EED7}">
      <text>
        <r>
          <rPr>
            <b/>
            <sz val="9"/>
            <color indexed="81"/>
            <rFont val="Tahoma"/>
            <family val="2"/>
          </rPr>
          <t>CEPICI:Prière lier la facture scannée</t>
        </r>
        <r>
          <rPr>
            <sz val="9"/>
            <color indexed="81"/>
            <rFont val="Tahoma"/>
            <family val="2"/>
          </rPr>
          <t xml:space="preserve">
</t>
        </r>
      </text>
    </comment>
    <comment ref="G41" authorId="0" shapeId="0" xr:uid="{AE2F06CF-06D7-4481-A42B-EDF7B863F229}">
      <text>
        <r>
          <rPr>
            <b/>
            <sz val="9"/>
            <color indexed="81"/>
            <rFont val="Tahoma"/>
            <family val="2"/>
          </rPr>
          <t>CEPICI:Prière lier la DD scannée</t>
        </r>
        <r>
          <rPr>
            <sz val="9"/>
            <color indexed="81"/>
            <rFont val="Tahoma"/>
            <family val="2"/>
          </rPr>
          <t xml:space="preserve">
</t>
        </r>
      </text>
    </comment>
    <comment ref="F42" authorId="0" shapeId="0" xr:uid="{857B87BE-1939-4F0E-BAA2-BA9CBB84F224}">
      <text>
        <r>
          <rPr>
            <b/>
            <sz val="9"/>
            <color indexed="81"/>
            <rFont val="Tahoma"/>
            <family val="2"/>
          </rPr>
          <t>CEPICI:Prière lier la facture scannée</t>
        </r>
        <r>
          <rPr>
            <sz val="9"/>
            <color indexed="81"/>
            <rFont val="Tahoma"/>
            <family val="2"/>
          </rPr>
          <t xml:space="preserve">
</t>
        </r>
      </text>
    </comment>
    <comment ref="G42" authorId="0" shapeId="0" xr:uid="{16592764-6C0A-4306-9620-56E0FF022B4B}">
      <text>
        <r>
          <rPr>
            <b/>
            <sz val="9"/>
            <color indexed="81"/>
            <rFont val="Tahoma"/>
            <family val="2"/>
          </rPr>
          <t>CEPICI:Prière lier la DD scannée</t>
        </r>
        <r>
          <rPr>
            <sz val="9"/>
            <color indexed="81"/>
            <rFont val="Tahoma"/>
            <family val="2"/>
          </rPr>
          <t xml:space="preserve">
</t>
        </r>
      </text>
    </comment>
    <comment ref="F43" authorId="0" shapeId="0" xr:uid="{0220BCD1-8A34-41F9-9495-49022E953737}">
      <text>
        <r>
          <rPr>
            <b/>
            <sz val="9"/>
            <color indexed="81"/>
            <rFont val="Tahoma"/>
            <family val="2"/>
          </rPr>
          <t>CEPICI:Prière lier la facture scannée</t>
        </r>
        <r>
          <rPr>
            <sz val="9"/>
            <color indexed="81"/>
            <rFont val="Tahoma"/>
            <family val="2"/>
          </rPr>
          <t xml:space="preserve">
</t>
        </r>
      </text>
    </comment>
    <comment ref="G43" authorId="0" shapeId="0" xr:uid="{EBBF4BB5-CE72-407C-B289-7E66E8DCFB94}">
      <text>
        <r>
          <rPr>
            <b/>
            <sz val="9"/>
            <color indexed="81"/>
            <rFont val="Tahoma"/>
            <family val="2"/>
          </rPr>
          <t>CEPICI:Prière lier la DD scannée</t>
        </r>
        <r>
          <rPr>
            <sz val="9"/>
            <color indexed="81"/>
            <rFont val="Tahoma"/>
            <family val="2"/>
          </rPr>
          <t xml:space="preserve">
</t>
        </r>
      </text>
    </comment>
    <comment ref="F44" authorId="0" shapeId="0" xr:uid="{884AEDF0-B117-47D5-BE4E-E5EDE95A32F8}">
      <text>
        <r>
          <rPr>
            <b/>
            <sz val="9"/>
            <color indexed="81"/>
            <rFont val="Tahoma"/>
            <family val="2"/>
          </rPr>
          <t>CEPICI:Prière lier la facture scannée</t>
        </r>
        <r>
          <rPr>
            <sz val="9"/>
            <color indexed="81"/>
            <rFont val="Tahoma"/>
            <family val="2"/>
          </rPr>
          <t xml:space="preserve">
</t>
        </r>
      </text>
    </comment>
    <comment ref="G44" authorId="0" shapeId="0" xr:uid="{145251FF-8A70-461A-8647-F754BE44296A}">
      <text>
        <r>
          <rPr>
            <b/>
            <sz val="9"/>
            <color indexed="81"/>
            <rFont val="Tahoma"/>
            <family val="2"/>
          </rPr>
          <t>CEPICI:Prière lier la DD scannée</t>
        </r>
        <r>
          <rPr>
            <sz val="9"/>
            <color indexed="81"/>
            <rFont val="Tahoma"/>
            <family val="2"/>
          </rPr>
          <t xml:space="preserve">
</t>
        </r>
      </text>
    </comment>
    <comment ref="F45" authorId="0" shapeId="0" xr:uid="{247BE7BC-749A-4D54-83EB-FCBCB6352277}">
      <text>
        <r>
          <rPr>
            <b/>
            <sz val="9"/>
            <color indexed="81"/>
            <rFont val="Tahoma"/>
            <family val="2"/>
          </rPr>
          <t>CEPICI:Prière lier la facture scannée</t>
        </r>
        <r>
          <rPr>
            <sz val="9"/>
            <color indexed="81"/>
            <rFont val="Tahoma"/>
            <family val="2"/>
          </rPr>
          <t xml:space="preserve">
</t>
        </r>
      </text>
    </comment>
    <comment ref="G45" authorId="0" shapeId="0" xr:uid="{7EE272AB-08A5-45AC-BF80-C0354915402D}">
      <text>
        <r>
          <rPr>
            <b/>
            <sz val="9"/>
            <color indexed="81"/>
            <rFont val="Tahoma"/>
            <family val="2"/>
          </rPr>
          <t>CEPICI:Prière lier la DD scannée</t>
        </r>
        <r>
          <rPr>
            <sz val="9"/>
            <color indexed="81"/>
            <rFont val="Tahoma"/>
            <family val="2"/>
          </rPr>
          <t xml:space="preserve">
</t>
        </r>
      </text>
    </comment>
    <comment ref="F46" authorId="0" shapeId="0" xr:uid="{819B7DBD-64D3-4993-9D62-761FE9D9A32B}">
      <text>
        <r>
          <rPr>
            <b/>
            <sz val="9"/>
            <color indexed="81"/>
            <rFont val="Tahoma"/>
            <family val="2"/>
          </rPr>
          <t>CEPICI:Prière lier la facture scannée</t>
        </r>
        <r>
          <rPr>
            <sz val="9"/>
            <color indexed="81"/>
            <rFont val="Tahoma"/>
            <family val="2"/>
          </rPr>
          <t xml:space="preserve">
</t>
        </r>
      </text>
    </comment>
    <comment ref="G46" authorId="0" shapeId="0" xr:uid="{931AE503-593A-440B-A820-7C9CE583F07B}">
      <text>
        <r>
          <rPr>
            <b/>
            <sz val="9"/>
            <color indexed="81"/>
            <rFont val="Tahoma"/>
            <family val="2"/>
          </rPr>
          <t>CEPICI:Prière lier la DD scannée</t>
        </r>
        <r>
          <rPr>
            <sz val="9"/>
            <color indexed="81"/>
            <rFont val="Tahoma"/>
            <family val="2"/>
          </rPr>
          <t xml:space="preserve">
</t>
        </r>
      </text>
    </comment>
    <comment ref="F47" authorId="0" shapeId="0" xr:uid="{96978EFE-0F6D-45B2-BEB8-11AFFB464860}">
      <text>
        <r>
          <rPr>
            <b/>
            <sz val="9"/>
            <color indexed="81"/>
            <rFont val="Tahoma"/>
            <family val="2"/>
          </rPr>
          <t>CEPICI:Prière lier la facture scannée</t>
        </r>
        <r>
          <rPr>
            <sz val="9"/>
            <color indexed="81"/>
            <rFont val="Tahoma"/>
            <family val="2"/>
          </rPr>
          <t xml:space="preserve">
</t>
        </r>
      </text>
    </comment>
    <comment ref="G47" authorId="0" shapeId="0" xr:uid="{C85D2B93-CDA4-4B3E-95AB-2A7FE263A0DB}">
      <text>
        <r>
          <rPr>
            <b/>
            <sz val="9"/>
            <color indexed="81"/>
            <rFont val="Tahoma"/>
            <family val="2"/>
          </rPr>
          <t>CEPICI:Prière lier la DD scannée</t>
        </r>
        <r>
          <rPr>
            <sz val="9"/>
            <color indexed="81"/>
            <rFont val="Tahoma"/>
            <family val="2"/>
          </rPr>
          <t xml:space="preserve">
</t>
        </r>
      </text>
    </comment>
    <comment ref="F48" authorId="0" shapeId="0" xr:uid="{6C749F64-A156-497C-B194-CD0DA5BB6AC3}">
      <text>
        <r>
          <rPr>
            <b/>
            <sz val="9"/>
            <color indexed="81"/>
            <rFont val="Tahoma"/>
            <family val="2"/>
          </rPr>
          <t>CEPICI:Prière lier la facture scannée</t>
        </r>
        <r>
          <rPr>
            <sz val="9"/>
            <color indexed="81"/>
            <rFont val="Tahoma"/>
            <family val="2"/>
          </rPr>
          <t xml:space="preserve">
</t>
        </r>
      </text>
    </comment>
    <comment ref="G48" authorId="0" shapeId="0" xr:uid="{C7BC0012-F302-448A-9411-3373D23B60C6}">
      <text>
        <r>
          <rPr>
            <b/>
            <sz val="9"/>
            <color indexed="81"/>
            <rFont val="Tahoma"/>
            <family val="2"/>
          </rPr>
          <t>CEPICI:Prière lier la DD scannée</t>
        </r>
        <r>
          <rPr>
            <sz val="9"/>
            <color indexed="81"/>
            <rFont val="Tahoma"/>
            <family val="2"/>
          </rPr>
          <t xml:space="preserve">
</t>
        </r>
      </text>
    </comment>
    <comment ref="F49" authorId="0" shapeId="0" xr:uid="{2BC340B7-F53B-44DF-B6C0-68B53CF34206}">
      <text>
        <r>
          <rPr>
            <b/>
            <sz val="9"/>
            <color indexed="81"/>
            <rFont val="Tahoma"/>
            <family val="2"/>
          </rPr>
          <t>CEPICI:Prière lier la facture scannée</t>
        </r>
        <r>
          <rPr>
            <sz val="9"/>
            <color indexed="81"/>
            <rFont val="Tahoma"/>
            <family val="2"/>
          </rPr>
          <t xml:space="preserve">
</t>
        </r>
      </text>
    </comment>
    <comment ref="G49" authorId="0" shapeId="0" xr:uid="{332F09C8-FC69-4F55-B7E0-C2B20AFF20AB}">
      <text>
        <r>
          <rPr>
            <b/>
            <sz val="9"/>
            <color indexed="81"/>
            <rFont val="Tahoma"/>
            <family val="2"/>
          </rPr>
          <t>CEPICI:Prière lier la DD scannée</t>
        </r>
        <r>
          <rPr>
            <sz val="9"/>
            <color indexed="81"/>
            <rFont val="Tahoma"/>
            <family val="2"/>
          </rPr>
          <t xml:space="preserve">
</t>
        </r>
      </text>
    </comment>
    <comment ref="F50" authorId="0" shapeId="0" xr:uid="{7C869F87-0CF5-47C2-8E8E-75C80F5ECB38}">
      <text>
        <r>
          <rPr>
            <b/>
            <sz val="9"/>
            <color indexed="81"/>
            <rFont val="Tahoma"/>
            <family val="2"/>
          </rPr>
          <t>CEPICI:Prière lier la facture scannée</t>
        </r>
        <r>
          <rPr>
            <sz val="9"/>
            <color indexed="81"/>
            <rFont val="Tahoma"/>
            <family val="2"/>
          </rPr>
          <t xml:space="preserve">
</t>
        </r>
      </text>
    </comment>
    <comment ref="G50" authorId="0" shapeId="0" xr:uid="{EA2D455B-0967-4803-BEB2-30ECAD91BE8E}">
      <text>
        <r>
          <rPr>
            <b/>
            <sz val="9"/>
            <color indexed="81"/>
            <rFont val="Tahoma"/>
            <family val="2"/>
          </rPr>
          <t>CEPICI:Prière lier la DD scannée</t>
        </r>
        <r>
          <rPr>
            <sz val="9"/>
            <color indexed="81"/>
            <rFont val="Tahoma"/>
            <family val="2"/>
          </rPr>
          <t xml:space="preserve">
</t>
        </r>
      </text>
    </comment>
    <comment ref="F51" authorId="0" shapeId="0" xr:uid="{CD301290-F006-4D26-969D-9E03CF270A85}">
      <text>
        <r>
          <rPr>
            <b/>
            <sz val="9"/>
            <color indexed="81"/>
            <rFont val="Tahoma"/>
            <family val="2"/>
          </rPr>
          <t>CEPICI:Prière lier la facture scannée</t>
        </r>
        <r>
          <rPr>
            <sz val="9"/>
            <color indexed="81"/>
            <rFont val="Tahoma"/>
            <family val="2"/>
          </rPr>
          <t xml:space="preserve">
</t>
        </r>
      </text>
    </comment>
    <comment ref="G51" authorId="0" shapeId="0" xr:uid="{816F7FA6-FC05-42FB-B347-401CACE675A3}">
      <text>
        <r>
          <rPr>
            <b/>
            <sz val="9"/>
            <color indexed="81"/>
            <rFont val="Tahoma"/>
            <family val="2"/>
          </rPr>
          <t>CEPICI:Prière lier la DD scannée</t>
        </r>
        <r>
          <rPr>
            <sz val="9"/>
            <color indexed="81"/>
            <rFont val="Tahoma"/>
            <family val="2"/>
          </rPr>
          <t xml:space="preserve">
</t>
        </r>
      </text>
    </comment>
    <comment ref="F52" authorId="0" shapeId="0" xr:uid="{F95506AB-DEAB-437B-B252-5DCA763EF91D}">
      <text>
        <r>
          <rPr>
            <b/>
            <sz val="9"/>
            <color indexed="81"/>
            <rFont val="Tahoma"/>
            <family val="2"/>
          </rPr>
          <t>CEPICI:Prière lier la facture scannée</t>
        </r>
        <r>
          <rPr>
            <sz val="9"/>
            <color indexed="81"/>
            <rFont val="Tahoma"/>
            <family val="2"/>
          </rPr>
          <t xml:space="preserve">
</t>
        </r>
      </text>
    </comment>
    <comment ref="G52" authorId="0" shapeId="0" xr:uid="{1C035A39-8408-4464-A877-B40104819FB3}">
      <text>
        <r>
          <rPr>
            <b/>
            <sz val="9"/>
            <color indexed="81"/>
            <rFont val="Tahoma"/>
            <family val="2"/>
          </rPr>
          <t>CEPICI:Prière lier la DD scannée</t>
        </r>
        <r>
          <rPr>
            <sz val="9"/>
            <color indexed="81"/>
            <rFont val="Tahoma"/>
            <family val="2"/>
          </rPr>
          <t xml:space="preserve">
</t>
        </r>
      </text>
    </comment>
    <comment ref="F53" authorId="0" shapeId="0" xr:uid="{38D9E60A-925A-4955-9B90-7558B572551A}">
      <text>
        <r>
          <rPr>
            <b/>
            <sz val="9"/>
            <color indexed="81"/>
            <rFont val="Tahoma"/>
            <family val="2"/>
          </rPr>
          <t>CEPICI:Prière lier la facture scannée</t>
        </r>
        <r>
          <rPr>
            <sz val="9"/>
            <color indexed="81"/>
            <rFont val="Tahoma"/>
            <family val="2"/>
          </rPr>
          <t xml:space="preserve">
</t>
        </r>
      </text>
    </comment>
    <comment ref="G53" authorId="0" shapeId="0" xr:uid="{DA66EFD9-59FA-4F12-9981-EF54C32D3AE4}">
      <text>
        <r>
          <rPr>
            <b/>
            <sz val="9"/>
            <color indexed="81"/>
            <rFont val="Tahoma"/>
            <family val="2"/>
          </rPr>
          <t>CEPICI:Prière lier la DD scannée</t>
        </r>
        <r>
          <rPr>
            <sz val="9"/>
            <color indexed="81"/>
            <rFont val="Tahoma"/>
            <family val="2"/>
          </rPr>
          <t xml:space="preserve">
</t>
        </r>
      </text>
    </comment>
    <comment ref="F54" authorId="0" shapeId="0" xr:uid="{DD3840BD-2269-4AD6-B130-C40B4433F9BC}">
      <text>
        <r>
          <rPr>
            <b/>
            <sz val="9"/>
            <color indexed="81"/>
            <rFont val="Tahoma"/>
            <family val="2"/>
          </rPr>
          <t>CEPICI:Prière lier la facture scannée</t>
        </r>
        <r>
          <rPr>
            <sz val="9"/>
            <color indexed="81"/>
            <rFont val="Tahoma"/>
            <family val="2"/>
          </rPr>
          <t xml:space="preserve">
</t>
        </r>
      </text>
    </comment>
    <comment ref="G54" authorId="0" shapeId="0" xr:uid="{9197EEF2-C4F5-49A8-871F-67F50BD3553C}">
      <text>
        <r>
          <rPr>
            <b/>
            <sz val="9"/>
            <color indexed="81"/>
            <rFont val="Tahoma"/>
            <family val="2"/>
          </rPr>
          <t>CEPICI:Prière lier la DD scannée</t>
        </r>
        <r>
          <rPr>
            <sz val="9"/>
            <color indexed="81"/>
            <rFont val="Tahoma"/>
            <family val="2"/>
          </rPr>
          <t xml:space="preserve">
</t>
        </r>
      </text>
    </comment>
    <comment ref="F55" authorId="0" shapeId="0" xr:uid="{FA32A2E7-F7D0-4C99-A57E-C42A798042FC}">
      <text>
        <r>
          <rPr>
            <b/>
            <sz val="9"/>
            <color indexed="81"/>
            <rFont val="Tahoma"/>
            <family val="2"/>
          </rPr>
          <t>CEPICI:Prière lier la facture scannée</t>
        </r>
        <r>
          <rPr>
            <sz val="9"/>
            <color indexed="81"/>
            <rFont val="Tahoma"/>
            <family val="2"/>
          </rPr>
          <t xml:space="preserve">
</t>
        </r>
      </text>
    </comment>
    <comment ref="G55" authorId="0" shapeId="0" xr:uid="{D67AE183-96D0-4258-A84B-6C9878A8F709}">
      <text>
        <r>
          <rPr>
            <b/>
            <sz val="9"/>
            <color indexed="81"/>
            <rFont val="Tahoma"/>
            <family val="2"/>
          </rPr>
          <t>CEPICI:Prière lier la DD scannée</t>
        </r>
        <r>
          <rPr>
            <sz val="9"/>
            <color indexed="81"/>
            <rFont val="Tahoma"/>
            <family val="2"/>
          </rPr>
          <t xml:space="preserve">
</t>
        </r>
      </text>
    </comment>
    <comment ref="F56" authorId="0" shapeId="0" xr:uid="{180A8CE8-4E1A-4276-B67D-F5D68AE0950C}">
      <text>
        <r>
          <rPr>
            <b/>
            <sz val="9"/>
            <color indexed="81"/>
            <rFont val="Tahoma"/>
            <family val="2"/>
          </rPr>
          <t>CEPICI:Prière lier la facture scannée</t>
        </r>
        <r>
          <rPr>
            <sz val="9"/>
            <color indexed="81"/>
            <rFont val="Tahoma"/>
            <family val="2"/>
          </rPr>
          <t xml:space="preserve">
</t>
        </r>
      </text>
    </comment>
    <comment ref="G56" authorId="0" shapeId="0" xr:uid="{23009971-8E67-4657-825C-A1507BFA57E2}">
      <text>
        <r>
          <rPr>
            <b/>
            <sz val="9"/>
            <color indexed="81"/>
            <rFont val="Tahoma"/>
            <family val="2"/>
          </rPr>
          <t>CEPICI:Prière lier la DD scannée</t>
        </r>
        <r>
          <rPr>
            <sz val="9"/>
            <color indexed="81"/>
            <rFont val="Tahoma"/>
            <family val="2"/>
          </rPr>
          <t xml:space="preserve">
</t>
        </r>
      </text>
    </comment>
    <comment ref="F57" authorId="0" shapeId="0" xr:uid="{B88B6333-D497-4346-9262-FE14AD4ABE22}">
      <text>
        <r>
          <rPr>
            <b/>
            <sz val="9"/>
            <color indexed="81"/>
            <rFont val="Tahoma"/>
            <family val="2"/>
          </rPr>
          <t>CEPICI:Prière lier la facture scannée</t>
        </r>
        <r>
          <rPr>
            <sz val="9"/>
            <color indexed="81"/>
            <rFont val="Tahoma"/>
            <family val="2"/>
          </rPr>
          <t xml:space="preserve">
</t>
        </r>
      </text>
    </comment>
    <comment ref="G57" authorId="0" shapeId="0" xr:uid="{7754EA8A-86A4-4302-A567-21149F8C373B}">
      <text>
        <r>
          <rPr>
            <b/>
            <sz val="9"/>
            <color indexed="81"/>
            <rFont val="Tahoma"/>
            <family val="2"/>
          </rPr>
          <t>CEPICI:Prière lier la DD scannée</t>
        </r>
        <r>
          <rPr>
            <sz val="9"/>
            <color indexed="81"/>
            <rFont val="Tahoma"/>
            <family val="2"/>
          </rPr>
          <t xml:space="preserve">
</t>
        </r>
      </text>
    </comment>
    <comment ref="F58" authorId="0" shapeId="0" xr:uid="{2A2D36A2-70C2-476C-88C6-2E5BD7BE6943}">
      <text>
        <r>
          <rPr>
            <b/>
            <sz val="9"/>
            <color indexed="81"/>
            <rFont val="Tahoma"/>
            <family val="2"/>
          </rPr>
          <t>CEPICI:Prière lier la facture scannée</t>
        </r>
        <r>
          <rPr>
            <sz val="9"/>
            <color indexed="81"/>
            <rFont val="Tahoma"/>
            <family val="2"/>
          </rPr>
          <t xml:space="preserve">
</t>
        </r>
      </text>
    </comment>
    <comment ref="G58" authorId="0" shapeId="0" xr:uid="{857B1DC2-FBDB-4726-9E30-07B096FF42F8}">
      <text>
        <r>
          <rPr>
            <b/>
            <sz val="9"/>
            <color indexed="81"/>
            <rFont val="Tahoma"/>
            <family val="2"/>
          </rPr>
          <t>CEPICI:Prière lier la DD scannée</t>
        </r>
        <r>
          <rPr>
            <sz val="9"/>
            <color indexed="81"/>
            <rFont val="Tahoma"/>
            <family val="2"/>
          </rPr>
          <t xml:space="preserve">
</t>
        </r>
      </text>
    </comment>
    <comment ref="F59" authorId="0" shapeId="0" xr:uid="{3CFBF473-6385-4F80-89CE-FEE58A9BEFDB}">
      <text>
        <r>
          <rPr>
            <b/>
            <sz val="9"/>
            <color indexed="81"/>
            <rFont val="Tahoma"/>
            <family val="2"/>
          </rPr>
          <t>CEPICI:Prière lier la facture scannée</t>
        </r>
        <r>
          <rPr>
            <sz val="9"/>
            <color indexed="81"/>
            <rFont val="Tahoma"/>
            <family val="2"/>
          </rPr>
          <t xml:space="preserve">
</t>
        </r>
      </text>
    </comment>
    <comment ref="G59" authorId="0" shapeId="0" xr:uid="{B1BE3ECC-FDD1-48EE-902B-9DD5D85873B6}">
      <text>
        <r>
          <rPr>
            <b/>
            <sz val="9"/>
            <color indexed="81"/>
            <rFont val="Tahoma"/>
            <family val="2"/>
          </rPr>
          <t>CEPICI:Prière lier la DD scannée</t>
        </r>
        <r>
          <rPr>
            <sz val="9"/>
            <color indexed="81"/>
            <rFont val="Tahoma"/>
            <family val="2"/>
          </rPr>
          <t xml:space="preserve">
</t>
        </r>
      </text>
    </comment>
    <comment ref="F60" authorId="0" shapeId="0" xr:uid="{4E0D67B4-73D2-45FA-AF12-67B91C850BAA}">
      <text>
        <r>
          <rPr>
            <b/>
            <sz val="9"/>
            <color indexed="81"/>
            <rFont val="Tahoma"/>
            <family val="2"/>
          </rPr>
          <t>CEPICI:Prière lier la facture scannée</t>
        </r>
        <r>
          <rPr>
            <sz val="9"/>
            <color indexed="81"/>
            <rFont val="Tahoma"/>
            <family val="2"/>
          </rPr>
          <t xml:space="preserve">
</t>
        </r>
      </text>
    </comment>
    <comment ref="G60" authorId="0" shapeId="0" xr:uid="{6BCBE15F-85E7-4478-A95B-2081890A16EA}">
      <text>
        <r>
          <rPr>
            <b/>
            <sz val="9"/>
            <color indexed="81"/>
            <rFont val="Tahoma"/>
            <family val="2"/>
          </rPr>
          <t>CEPICI:Prière lier la DD scannée</t>
        </r>
        <r>
          <rPr>
            <sz val="9"/>
            <color indexed="81"/>
            <rFont val="Tahoma"/>
            <family val="2"/>
          </rPr>
          <t xml:space="preserve">
</t>
        </r>
      </text>
    </comment>
    <comment ref="F61" authorId="0" shapeId="0" xr:uid="{5F11E653-DADF-468C-8C4B-6BD606347582}">
      <text>
        <r>
          <rPr>
            <b/>
            <sz val="9"/>
            <color indexed="81"/>
            <rFont val="Tahoma"/>
            <family val="2"/>
          </rPr>
          <t>CEPICI:Prière lier la facture scannée</t>
        </r>
        <r>
          <rPr>
            <sz val="9"/>
            <color indexed="81"/>
            <rFont val="Tahoma"/>
            <family val="2"/>
          </rPr>
          <t xml:space="preserve">
</t>
        </r>
      </text>
    </comment>
    <comment ref="G61" authorId="0" shapeId="0" xr:uid="{47582598-EC10-4BB6-A443-3429B1B84727}">
      <text>
        <r>
          <rPr>
            <b/>
            <sz val="9"/>
            <color indexed="81"/>
            <rFont val="Tahoma"/>
            <family val="2"/>
          </rPr>
          <t>CEPICI:Prière lier la DD scannée</t>
        </r>
        <r>
          <rPr>
            <sz val="9"/>
            <color indexed="81"/>
            <rFont val="Tahoma"/>
            <family val="2"/>
          </rPr>
          <t xml:space="preserve">
</t>
        </r>
      </text>
    </comment>
    <comment ref="F62" authorId="0" shapeId="0" xr:uid="{796364CB-11E6-455A-948A-3BA2CCCD653C}">
      <text>
        <r>
          <rPr>
            <b/>
            <sz val="9"/>
            <color indexed="81"/>
            <rFont val="Tahoma"/>
            <family val="2"/>
          </rPr>
          <t>CEPICI:Prière lier la facture scannée</t>
        </r>
        <r>
          <rPr>
            <sz val="9"/>
            <color indexed="81"/>
            <rFont val="Tahoma"/>
            <family val="2"/>
          </rPr>
          <t xml:space="preserve">
</t>
        </r>
      </text>
    </comment>
    <comment ref="G62" authorId="0" shapeId="0" xr:uid="{59C86999-2BA0-47DE-9C13-345D182EB2CF}">
      <text>
        <r>
          <rPr>
            <b/>
            <sz val="9"/>
            <color indexed="81"/>
            <rFont val="Tahoma"/>
            <family val="2"/>
          </rPr>
          <t>CEPICI:Prière lier la DD scannée</t>
        </r>
        <r>
          <rPr>
            <sz val="9"/>
            <color indexed="81"/>
            <rFont val="Tahoma"/>
            <family val="2"/>
          </rPr>
          <t xml:space="preserve">
</t>
        </r>
      </text>
    </comment>
    <comment ref="F63" authorId="0" shapeId="0" xr:uid="{D2D2F3C7-38AF-41E5-BB6A-E569C6D2C570}">
      <text>
        <r>
          <rPr>
            <b/>
            <sz val="9"/>
            <color indexed="81"/>
            <rFont val="Tahoma"/>
            <family val="2"/>
          </rPr>
          <t>CEPICI:Prière lier la facture scannée</t>
        </r>
        <r>
          <rPr>
            <sz val="9"/>
            <color indexed="81"/>
            <rFont val="Tahoma"/>
            <family val="2"/>
          </rPr>
          <t xml:space="preserve">
</t>
        </r>
      </text>
    </comment>
    <comment ref="G63" authorId="0" shapeId="0" xr:uid="{93E5DD59-7A39-41B5-82D9-834CF115DAAC}">
      <text>
        <r>
          <rPr>
            <b/>
            <sz val="9"/>
            <color indexed="81"/>
            <rFont val="Tahoma"/>
            <family val="2"/>
          </rPr>
          <t>CEPICI:Prière lier la DD scannée</t>
        </r>
        <r>
          <rPr>
            <sz val="9"/>
            <color indexed="81"/>
            <rFont val="Tahoma"/>
            <family val="2"/>
          </rPr>
          <t xml:space="preserve">
</t>
        </r>
      </text>
    </comment>
    <comment ref="F64" authorId="0" shapeId="0" xr:uid="{05860A1D-584E-47D4-9CBC-0C66D47BB738}">
      <text>
        <r>
          <rPr>
            <b/>
            <sz val="9"/>
            <color indexed="81"/>
            <rFont val="Tahoma"/>
            <family val="2"/>
          </rPr>
          <t>CEPICI:Prière lier la facture scannée</t>
        </r>
        <r>
          <rPr>
            <sz val="9"/>
            <color indexed="81"/>
            <rFont val="Tahoma"/>
            <family val="2"/>
          </rPr>
          <t xml:space="preserve">
</t>
        </r>
      </text>
    </comment>
    <comment ref="G64" authorId="0" shapeId="0" xr:uid="{4330D56F-43B6-4C81-ADA1-E497434CAC01}">
      <text>
        <r>
          <rPr>
            <b/>
            <sz val="9"/>
            <color indexed="81"/>
            <rFont val="Tahoma"/>
            <family val="2"/>
          </rPr>
          <t>CEPICI:Prière lier la DD scannée</t>
        </r>
        <r>
          <rPr>
            <sz val="9"/>
            <color indexed="81"/>
            <rFont val="Tahoma"/>
            <family val="2"/>
          </rPr>
          <t xml:space="preserve">
</t>
        </r>
      </text>
    </comment>
    <comment ref="F65" authorId="0" shapeId="0" xr:uid="{DFF74B91-5B67-4850-AA6A-B8D865D82B95}">
      <text>
        <r>
          <rPr>
            <b/>
            <sz val="9"/>
            <color indexed="81"/>
            <rFont val="Tahoma"/>
            <family val="2"/>
          </rPr>
          <t>CEPICI:Prière lier la facture scannée</t>
        </r>
        <r>
          <rPr>
            <sz val="9"/>
            <color indexed="81"/>
            <rFont val="Tahoma"/>
            <family val="2"/>
          </rPr>
          <t xml:space="preserve">
</t>
        </r>
      </text>
    </comment>
    <comment ref="G65" authorId="0" shapeId="0" xr:uid="{1DE224D2-47EE-413F-B572-992DCD31FA2B}">
      <text>
        <r>
          <rPr>
            <b/>
            <sz val="9"/>
            <color indexed="81"/>
            <rFont val="Tahoma"/>
            <family val="2"/>
          </rPr>
          <t>CEPICI:Prière lier la DD scannée</t>
        </r>
        <r>
          <rPr>
            <sz val="9"/>
            <color indexed="81"/>
            <rFont val="Tahoma"/>
            <family val="2"/>
          </rPr>
          <t xml:space="preserve">
</t>
        </r>
      </text>
    </comment>
    <comment ref="F66" authorId="0" shapeId="0" xr:uid="{4F054B98-2F0A-4163-845F-56B33088836F}">
      <text>
        <r>
          <rPr>
            <b/>
            <sz val="9"/>
            <color indexed="81"/>
            <rFont val="Tahoma"/>
            <family val="2"/>
          </rPr>
          <t>CEPICI:Prière lier la facture scannée</t>
        </r>
        <r>
          <rPr>
            <sz val="9"/>
            <color indexed="81"/>
            <rFont val="Tahoma"/>
            <family val="2"/>
          </rPr>
          <t xml:space="preserve">
</t>
        </r>
      </text>
    </comment>
    <comment ref="G66" authorId="0" shapeId="0" xr:uid="{5B356DAE-A8F2-4606-93F6-D01538DCCC75}">
      <text>
        <r>
          <rPr>
            <b/>
            <sz val="9"/>
            <color indexed="81"/>
            <rFont val="Tahoma"/>
            <family val="2"/>
          </rPr>
          <t>CEPICI:Prière lier la DD scannée</t>
        </r>
        <r>
          <rPr>
            <sz val="9"/>
            <color indexed="81"/>
            <rFont val="Tahoma"/>
            <family val="2"/>
          </rPr>
          <t xml:space="preserve">
</t>
        </r>
      </text>
    </comment>
    <comment ref="F67" authorId="0" shapeId="0" xr:uid="{1C67EA1E-89D3-48C1-AD98-69DB2CB28D8D}">
      <text>
        <r>
          <rPr>
            <b/>
            <sz val="9"/>
            <color indexed="81"/>
            <rFont val="Tahoma"/>
            <family val="2"/>
          </rPr>
          <t>CEPICI:Prière lier la facture scannée</t>
        </r>
        <r>
          <rPr>
            <sz val="9"/>
            <color indexed="81"/>
            <rFont val="Tahoma"/>
            <family val="2"/>
          </rPr>
          <t xml:space="preserve">
</t>
        </r>
      </text>
    </comment>
    <comment ref="G67" authorId="0" shapeId="0" xr:uid="{D399BC96-21DE-4305-9BD3-E7BF7279632D}">
      <text>
        <r>
          <rPr>
            <b/>
            <sz val="9"/>
            <color indexed="81"/>
            <rFont val="Tahoma"/>
            <family val="2"/>
          </rPr>
          <t>CEPICI:Prière lier la DD scannée</t>
        </r>
        <r>
          <rPr>
            <sz val="9"/>
            <color indexed="81"/>
            <rFont val="Tahoma"/>
            <family val="2"/>
          </rPr>
          <t xml:space="preserve">
</t>
        </r>
      </text>
    </comment>
    <comment ref="F68" authorId="0" shapeId="0" xr:uid="{DDF0010F-BE4B-4783-B6A8-118B4B95E880}">
      <text>
        <r>
          <rPr>
            <b/>
            <sz val="9"/>
            <color indexed="81"/>
            <rFont val="Tahoma"/>
            <family val="2"/>
          </rPr>
          <t>CEPICI:Prière lier la facture scannée</t>
        </r>
        <r>
          <rPr>
            <sz val="9"/>
            <color indexed="81"/>
            <rFont val="Tahoma"/>
            <family val="2"/>
          </rPr>
          <t xml:space="preserve">
</t>
        </r>
      </text>
    </comment>
    <comment ref="G68" authorId="0" shapeId="0" xr:uid="{3E486464-0EDA-4052-9A34-B0A98B89A0E0}">
      <text>
        <r>
          <rPr>
            <b/>
            <sz val="9"/>
            <color indexed="81"/>
            <rFont val="Tahoma"/>
            <family val="2"/>
          </rPr>
          <t>CEPICI:Prière lier la DD scannée</t>
        </r>
        <r>
          <rPr>
            <sz val="9"/>
            <color indexed="81"/>
            <rFont val="Tahoma"/>
            <family val="2"/>
          </rPr>
          <t xml:space="preserve">
</t>
        </r>
      </text>
    </comment>
    <comment ref="F69" authorId="0" shapeId="0" xr:uid="{3690A759-408A-4A5D-A5AB-8A609B50509B}">
      <text>
        <r>
          <rPr>
            <b/>
            <sz val="9"/>
            <color indexed="81"/>
            <rFont val="Tahoma"/>
            <family val="2"/>
          </rPr>
          <t>CEPICI:Prière lier la facture scannée</t>
        </r>
        <r>
          <rPr>
            <sz val="9"/>
            <color indexed="81"/>
            <rFont val="Tahoma"/>
            <family val="2"/>
          </rPr>
          <t xml:space="preserve">
</t>
        </r>
      </text>
    </comment>
    <comment ref="G69" authorId="0" shapeId="0" xr:uid="{8CD10BFC-FBCE-4BA7-8BEC-4849807C8E63}">
      <text>
        <r>
          <rPr>
            <b/>
            <sz val="9"/>
            <color indexed="81"/>
            <rFont val="Tahoma"/>
            <family val="2"/>
          </rPr>
          <t>CEPICI:Prière lier la DD scannée</t>
        </r>
        <r>
          <rPr>
            <sz val="9"/>
            <color indexed="81"/>
            <rFont val="Tahoma"/>
            <family val="2"/>
          </rPr>
          <t xml:space="preserve">
</t>
        </r>
      </text>
    </comment>
    <comment ref="F70" authorId="0" shapeId="0" xr:uid="{27064825-1864-498D-B7D6-B4B59499DA27}">
      <text>
        <r>
          <rPr>
            <b/>
            <sz val="9"/>
            <color indexed="81"/>
            <rFont val="Tahoma"/>
            <family val="2"/>
          </rPr>
          <t>CEPICI:Prière lier la facture scannée</t>
        </r>
        <r>
          <rPr>
            <sz val="9"/>
            <color indexed="81"/>
            <rFont val="Tahoma"/>
            <family val="2"/>
          </rPr>
          <t xml:space="preserve">
</t>
        </r>
      </text>
    </comment>
    <comment ref="G70" authorId="0" shapeId="0" xr:uid="{B5AD9BB4-B02F-475B-A51C-FAD214026A89}">
      <text>
        <r>
          <rPr>
            <b/>
            <sz val="9"/>
            <color indexed="81"/>
            <rFont val="Tahoma"/>
            <family val="2"/>
          </rPr>
          <t>CEPICI:Prière lier la DD scannée</t>
        </r>
        <r>
          <rPr>
            <sz val="9"/>
            <color indexed="81"/>
            <rFont val="Tahoma"/>
            <family val="2"/>
          </rPr>
          <t xml:space="preserve">
</t>
        </r>
      </text>
    </comment>
    <comment ref="F71" authorId="0" shapeId="0" xr:uid="{8BD28139-A95F-47DF-A84D-C6B90D41AC6E}">
      <text>
        <r>
          <rPr>
            <b/>
            <sz val="9"/>
            <color indexed="81"/>
            <rFont val="Tahoma"/>
            <family val="2"/>
          </rPr>
          <t>CEPICI:Prière lier la facture scannée</t>
        </r>
        <r>
          <rPr>
            <sz val="9"/>
            <color indexed="81"/>
            <rFont val="Tahoma"/>
            <family val="2"/>
          </rPr>
          <t xml:space="preserve">
</t>
        </r>
      </text>
    </comment>
    <comment ref="G71" authorId="0" shapeId="0" xr:uid="{E497623F-C896-49A2-9EE5-4F4B0EA05919}">
      <text>
        <r>
          <rPr>
            <b/>
            <sz val="9"/>
            <color indexed="81"/>
            <rFont val="Tahoma"/>
            <family val="2"/>
          </rPr>
          <t>CEPICI:Prière lier la DD scannée</t>
        </r>
        <r>
          <rPr>
            <sz val="9"/>
            <color indexed="81"/>
            <rFont val="Tahoma"/>
            <family val="2"/>
          </rPr>
          <t xml:space="preserve">
</t>
        </r>
      </text>
    </comment>
    <comment ref="F72" authorId="0" shapeId="0" xr:uid="{167AC15E-08DA-4768-A842-E32D368EA0FC}">
      <text>
        <r>
          <rPr>
            <b/>
            <sz val="9"/>
            <color indexed="81"/>
            <rFont val="Tahoma"/>
            <family val="2"/>
          </rPr>
          <t>CEPICI:Prière lier la facture scannée</t>
        </r>
        <r>
          <rPr>
            <sz val="9"/>
            <color indexed="81"/>
            <rFont val="Tahoma"/>
            <family val="2"/>
          </rPr>
          <t xml:space="preserve">
</t>
        </r>
      </text>
    </comment>
    <comment ref="G72" authorId="0" shapeId="0" xr:uid="{BF40D0A4-1CA6-43D5-8039-8D816C574313}">
      <text>
        <r>
          <rPr>
            <b/>
            <sz val="9"/>
            <color indexed="81"/>
            <rFont val="Tahoma"/>
            <family val="2"/>
          </rPr>
          <t>CEPICI:Prière lier la DD scannée</t>
        </r>
        <r>
          <rPr>
            <sz val="9"/>
            <color indexed="81"/>
            <rFont val="Tahoma"/>
            <family val="2"/>
          </rPr>
          <t xml:space="preserve">
</t>
        </r>
      </text>
    </comment>
    <comment ref="F73" authorId="0" shapeId="0" xr:uid="{97FC743B-DAFB-47E7-9C14-F53678DB8951}">
      <text>
        <r>
          <rPr>
            <b/>
            <sz val="9"/>
            <color indexed="81"/>
            <rFont val="Tahoma"/>
            <family val="2"/>
          </rPr>
          <t>CEPICI:Prière lier la facture scannée</t>
        </r>
        <r>
          <rPr>
            <sz val="9"/>
            <color indexed="81"/>
            <rFont val="Tahoma"/>
            <family val="2"/>
          </rPr>
          <t xml:space="preserve">
</t>
        </r>
      </text>
    </comment>
    <comment ref="G73" authorId="0" shapeId="0" xr:uid="{E006D9EC-D132-423C-A8B1-C7740843B590}">
      <text>
        <r>
          <rPr>
            <b/>
            <sz val="9"/>
            <color indexed="81"/>
            <rFont val="Tahoma"/>
            <family val="2"/>
          </rPr>
          <t>CEPICI:Prière lier la DD scannée</t>
        </r>
        <r>
          <rPr>
            <sz val="9"/>
            <color indexed="81"/>
            <rFont val="Tahoma"/>
            <family val="2"/>
          </rPr>
          <t xml:space="preserve">
</t>
        </r>
      </text>
    </comment>
    <comment ref="F74" authorId="0" shapeId="0" xr:uid="{FAB08125-F243-4C1B-B3E6-EB97E5557AFC}">
      <text>
        <r>
          <rPr>
            <b/>
            <sz val="9"/>
            <color indexed="81"/>
            <rFont val="Tahoma"/>
            <family val="2"/>
          </rPr>
          <t>CEPICI:Prière lier la facture scannée</t>
        </r>
        <r>
          <rPr>
            <sz val="9"/>
            <color indexed="81"/>
            <rFont val="Tahoma"/>
            <family val="2"/>
          </rPr>
          <t xml:space="preserve">
</t>
        </r>
      </text>
    </comment>
    <comment ref="G74" authorId="0" shapeId="0" xr:uid="{1C34E251-3502-4046-8D8B-304AA0B00A27}">
      <text>
        <r>
          <rPr>
            <b/>
            <sz val="9"/>
            <color indexed="81"/>
            <rFont val="Tahoma"/>
            <family val="2"/>
          </rPr>
          <t>CEPICI:Prière lier la DD scannée</t>
        </r>
        <r>
          <rPr>
            <sz val="9"/>
            <color indexed="81"/>
            <rFont val="Tahoma"/>
            <family val="2"/>
          </rPr>
          <t xml:space="preserve">
</t>
        </r>
      </text>
    </comment>
    <comment ref="F75" authorId="0" shapeId="0" xr:uid="{EF02C6F4-3E3F-45FE-A96B-3C1FD455DD9E}">
      <text>
        <r>
          <rPr>
            <b/>
            <sz val="9"/>
            <color indexed="81"/>
            <rFont val="Tahoma"/>
            <family val="2"/>
          </rPr>
          <t>CEPICI:Prière lier la facture scannée</t>
        </r>
        <r>
          <rPr>
            <sz val="9"/>
            <color indexed="81"/>
            <rFont val="Tahoma"/>
            <family val="2"/>
          </rPr>
          <t xml:space="preserve">
</t>
        </r>
      </text>
    </comment>
    <comment ref="G75" authorId="0" shapeId="0" xr:uid="{D1813D22-7C73-4071-A52B-FA4E2E6D6D3D}">
      <text>
        <r>
          <rPr>
            <b/>
            <sz val="9"/>
            <color indexed="81"/>
            <rFont val="Tahoma"/>
            <family val="2"/>
          </rPr>
          <t>CEPICI:Prière lier la DD scannée</t>
        </r>
        <r>
          <rPr>
            <sz val="9"/>
            <color indexed="81"/>
            <rFont val="Tahoma"/>
            <family val="2"/>
          </rPr>
          <t xml:space="preserve">
</t>
        </r>
      </text>
    </comment>
    <comment ref="F76" authorId="0" shapeId="0" xr:uid="{0782C63F-0BCA-44D3-A263-A2092A9A8FDF}">
      <text>
        <r>
          <rPr>
            <b/>
            <sz val="9"/>
            <color indexed="81"/>
            <rFont val="Tahoma"/>
            <family val="2"/>
          </rPr>
          <t>CEPICI:Prière lier la facture scannée</t>
        </r>
        <r>
          <rPr>
            <sz val="9"/>
            <color indexed="81"/>
            <rFont val="Tahoma"/>
            <family val="2"/>
          </rPr>
          <t xml:space="preserve">
</t>
        </r>
      </text>
    </comment>
    <comment ref="G76" authorId="0" shapeId="0" xr:uid="{5AB57881-7BE5-4B58-AE8D-8BB0E49EC2BA}">
      <text>
        <r>
          <rPr>
            <b/>
            <sz val="9"/>
            <color indexed="81"/>
            <rFont val="Tahoma"/>
            <family val="2"/>
          </rPr>
          <t>CEPICI:Prière lier la DD scannée</t>
        </r>
        <r>
          <rPr>
            <sz val="9"/>
            <color indexed="81"/>
            <rFont val="Tahoma"/>
            <family val="2"/>
          </rPr>
          <t xml:space="preserve">
</t>
        </r>
      </text>
    </comment>
    <comment ref="F77" authorId="0" shapeId="0" xr:uid="{4E9FA56A-6CAF-4FCA-9D09-61C0028C5918}">
      <text>
        <r>
          <rPr>
            <b/>
            <sz val="9"/>
            <color indexed="81"/>
            <rFont val="Tahoma"/>
            <family val="2"/>
          </rPr>
          <t>CEPICI:Prière lier la facture scannée</t>
        </r>
        <r>
          <rPr>
            <sz val="9"/>
            <color indexed="81"/>
            <rFont val="Tahoma"/>
            <family val="2"/>
          </rPr>
          <t xml:space="preserve">
</t>
        </r>
      </text>
    </comment>
    <comment ref="G77" authorId="0" shapeId="0" xr:uid="{2D8D11DD-F8CB-44B5-A2C7-307BED30D870}">
      <text>
        <r>
          <rPr>
            <b/>
            <sz val="9"/>
            <color indexed="81"/>
            <rFont val="Tahoma"/>
            <family val="2"/>
          </rPr>
          <t>CEPICI:Prière lier la DD scannée</t>
        </r>
        <r>
          <rPr>
            <sz val="9"/>
            <color indexed="81"/>
            <rFont val="Tahoma"/>
            <family val="2"/>
          </rPr>
          <t xml:space="preserve">
</t>
        </r>
      </text>
    </comment>
    <comment ref="F78" authorId="0" shapeId="0" xr:uid="{FBAEBE82-0FBD-436C-AB80-5A0E5457A671}">
      <text>
        <r>
          <rPr>
            <b/>
            <sz val="9"/>
            <color indexed="81"/>
            <rFont val="Tahoma"/>
            <family val="2"/>
          </rPr>
          <t>CEPICI:Prière lier la facture scannée</t>
        </r>
        <r>
          <rPr>
            <sz val="9"/>
            <color indexed="81"/>
            <rFont val="Tahoma"/>
            <family val="2"/>
          </rPr>
          <t xml:space="preserve">
</t>
        </r>
      </text>
    </comment>
    <comment ref="G78" authorId="0" shapeId="0" xr:uid="{8D8F885E-E06F-4F4A-8249-19DD37A9B650}">
      <text>
        <r>
          <rPr>
            <b/>
            <sz val="9"/>
            <color indexed="81"/>
            <rFont val="Tahoma"/>
            <family val="2"/>
          </rPr>
          <t>CEPICI:Prière lier la DD scannée</t>
        </r>
        <r>
          <rPr>
            <sz val="9"/>
            <color indexed="81"/>
            <rFont val="Tahoma"/>
            <family val="2"/>
          </rPr>
          <t xml:space="preserve">
</t>
        </r>
      </text>
    </comment>
    <comment ref="F79" authorId="0" shapeId="0" xr:uid="{CBEC85A8-29CD-4D72-9CD4-2261B1973753}">
      <text>
        <r>
          <rPr>
            <b/>
            <sz val="9"/>
            <color indexed="81"/>
            <rFont val="Tahoma"/>
            <family val="2"/>
          </rPr>
          <t>CEPICI:Prière lier la facture scannée</t>
        </r>
        <r>
          <rPr>
            <sz val="9"/>
            <color indexed="81"/>
            <rFont val="Tahoma"/>
            <family val="2"/>
          </rPr>
          <t xml:space="preserve">
</t>
        </r>
      </text>
    </comment>
    <comment ref="G79" authorId="0" shapeId="0" xr:uid="{A41975BB-A80C-4F7F-8F41-7208CDC8567D}">
      <text>
        <r>
          <rPr>
            <b/>
            <sz val="9"/>
            <color indexed="81"/>
            <rFont val="Tahoma"/>
            <family val="2"/>
          </rPr>
          <t>CEPICI:Prière lier la DD scannée</t>
        </r>
        <r>
          <rPr>
            <sz val="9"/>
            <color indexed="81"/>
            <rFont val="Tahoma"/>
            <family val="2"/>
          </rPr>
          <t xml:space="preserve">
</t>
        </r>
      </text>
    </comment>
    <comment ref="F80" authorId="0" shapeId="0" xr:uid="{9149B214-DDBB-49D0-B05A-61504295261B}">
      <text>
        <r>
          <rPr>
            <b/>
            <sz val="9"/>
            <color indexed="81"/>
            <rFont val="Tahoma"/>
            <family val="2"/>
          </rPr>
          <t>CEPICI:Prière lier la facture scannée</t>
        </r>
        <r>
          <rPr>
            <sz val="9"/>
            <color indexed="81"/>
            <rFont val="Tahoma"/>
            <family val="2"/>
          </rPr>
          <t xml:space="preserve">
</t>
        </r>
      </text>
    </comment>
    <comment ref="G80" authorId="0" shapeId="0" xr:uid="{82515CB9-62D4-49B8-9E69-A26E4F68D1E4}">
      <text>
        <r>
          <rPr>
            <b/>
            <sz val="9"/>
            <color indexed="81"/>
            <rFont val="Tahoma"/>
            <family val="2"/>
          </rPr>
          <t>CEPICI:Prière lier la DD scannée</t>
        </r>
        <r>
          <rPr>
            <sz val="9"/>
            <color indexed="81"/>
            <rFont val="Tahoma"/>
            <family val="2"/>
          </rPr>
          <t xml:space="preserve">
</t>
        </r>
      </text>
    </comment>
    <comment ref="F81" authorId="0" shapeId="0" xr:uid="{0B84CF6F-802C-452E-B431-84D702CC1AED}">
      <text>
        <r>
          <rPr>
            <b/>
            <sz val="9"/>
            <color indexed="81"/>
            <rFont val="Tahoma"/>
            <family val="2"/>
          </rPr>
          <t>CEPICI:Prière lier la facture scannée</t>
        </r>
        <r>
          <rPr>
            <sz val="9"/>
            <color indexed="81"/>
            <rFont val="Tahoma"/>
            <family val="2"/>
          </rPr>
          <t xml:space="preserve">
</t>
        </r>
      </text>
    </comment>
    <comment ref="G81" authorId="0" shapeId="0" xr:uid="{9DA10A28-B6E1-4508-8C22-57FFA05D85AE}">
      <text>
        <r>
          <rPr>
            <b/>
            <sz val="9"/>
            <color indexed="81"/>
            <rFont val="Tahoma"/>
            <family val="2"/>
          </rPr>
          <t>CEPICI:Prière lier la DD scannée</t>
        </r>
        <r>
          <rPr>
            <sz val="9"/>
            <color indexed="81"/>
            <rFont val="Tahoma"/>
            <family val="2"/>
          </rPr>
          <t xml:space="preserve">
</t>
        </r>
      </text>
    </comment>
    <comment ref="F82" authorId="0" shapeId="0" xr:uid="{1D40E287-5750-4C8D-A9FD-33552F7A13CB}">
      <text>
        <r>
          <rPr>
            <b/>
            <sz val="9"/>
            <color indexed="81"/>
            <rFont val="Tahoma"/>
            <family val="2"/>
          </rPr>
          <t>CEPICI:Prière lier la facture scannée</t>
        </r>
        <r>
          <rPr>
            <sz val="9"/>
            <color indexed="81"/>
            <rFont val="Tahoma"/>
            <family val="2"/>
          </rPr>
          <t xml:space="preserve">
</t>
        </r>
      </text>
    </comment>
    <comment ref="G82" authorId="0" shapeId="0" xr:uid="{FE920710-34E7-467C-BCE5-74B343F7B604}">
      <text>
        <r>
          <rPr>
            <b/>
            <sz val="9"/>
            <color indexed="81"/>
            <rFont val="Tahoma"/>
            <family val="2"/>
          </rPr>
          <t>CEPICI:Prière lier la DD scannée</t>
        </r>
        <r>
          <rPr>
            <sz val="9"/>
            <color indexed="81"/>
            <rFont val="Tahoma"/>
            <family val="2"/>
          </rPr>
          <t xml:space="preserve">
</t>
        </r>
      </text>
    </comment>
    <comment ref="F83" authorId="0" shapeId="0" xr:uid="{B6A05C53-FA06-4A77-B859-687BA6F8E262}">
      <text>
        <r>
          <rPr>
            <b/>
            <sz val="9"/>
            <color indexed="81"/>
            <rFont val="Tahoma"/>
            <family val="2"/>
          </rPr>
          <t>CEPICI:Prière lier la facture scannée</t>
        </r>
        <r>
          <rPr>
            <sz val="9"/>
            <color indexed="81"/>
            <rFont val="Tahoma"/>
            <family val="2"/>
          </rPr>
          <t xml:space="preserve">
</t>
        </r>
      </text>
    </comment>
    <comment ref="G83" authorId="0" shapeId="0" xr:uid="{0F2E3A25-0E35-4FBB-9F54-8EEA8F2B06F1}">
      <text>
        <r>
          <rPr>
            <b/>
            <sz val="9"/>
            <color indexed="81"/>
            <rFont val="Tahoma"/>
            <family val="2"/>
          </rPr>
          <t>CEPICI:Prière lier la DD scannée</t>
        </r>
        <r>
          <rPr>
            <sz val="9"/>
            <color indexed="81"/>
            <rFont val="Tahoma"/>
            <family val="2"/>
          </rPr>
          <t xml:space="preserve">
</t>
        </r>
      </text>
    </comment>
    <comment ref="F84" authorId="0" shapeId="0" xr:uid="{D4281B0B-33ED-4C33-9354-9439D1C4CA17}">
      <text>
        <r>
          <rPr>
            <b/>
            <sz val="9"/>
            <color indexed="81"/>
            <rFont val="Tahoma"/>
            <family val="2"/>
          </rPr>
          <t>CEPICI:Prière lier la facture scannée</t>
        </r>
        <r>
          <rPr>
            <sz val="9"/>
            <color indexed="81"/>
            <rFont val="Tahoma"/>
            <family val="2"/>
          </rPr>
          <t xml:space="preserve">
</t>
        </r>
      </text>
    </comment>
    <comment ref="G84" authorId="0" shapeId="0" xr:uid="{4C0A7377-F4BB-4783-A6ED-097366B194AD}">
      <text>
        <r>
          <rPr>
            <b/>
            <sz val="9"/>
            <color indexed="81"/>
            <rFont val="Tahoma"/>
            <family val="2"/>
          </rPr>
          <t>CEPICI:Prière lier la DD scannée</t>
        </r>
        <r>
          <rPr>
            <sz val="9"/>
            <color indexed="81"/>
            <rFont val="Tahoma"/>
            <family val="2"/>
          </rPr>
          <t xml:space="preserve">
</t>
        </r>
      </text>
    </comment>
    <comment ref="F85" authorId="0" shapeId="0" xr:uid="{4F5319C6-319E-48D0-86D9-BFA23184931D}">
      <text>
        <r>
          <rPr>
            <b/>
            <sz val="9"/>
            <color indexed="81"/>
            <rFont val="Tahoma"/>
            <family val="2"/>
          </rPr>
          <t>CEPICI:Prière lier la facture scannée</t>
        </r>
        <r>
          <rPr>
            <sz val="9"/>
            <color indexed="81"/>
            <rFont val="Tahoma"/>
            <family val="2"/>
          </rPr>
          <t xml:space="preserve">
</t>
        </r>
      </text>
    </comment>
    <comment ref="G85" authorId="0" shapeId="0" xr:uid="{3854789B-4FEA-4E32-8085-733C235306D0}">
      <text>
        <r>
          <rPr>
            <b/>
            <sz val="9"/>
            <color indexed="81"/>
            <rFont val="Tahoma"/>
            <family val="2"/>
          </rPr>
          <t>CEPICI:Prière lier la DD scannée</t>
        </r>
        <r>
          <rPr>
            <sz val="9"/>
            <color indexed="81"/>
            <rFont val="Tahoma"/>
            <family val="2"/>
          </rPr>
          <t xml:space="preserve">
</t>
        </r>
      </text>
    </comment>
    <comment ref="F86" authorId="0" shapeId="0" xr:uid="{3DC4F585-C507-4A0D-8E35-8048E15834E5}">
      <text>
        <r>
          <rPr>
            <b/>
            <sz val="9"/>
            <color indexed="81"/>
            <rFont val="Tahoma"/>
            <family val="2"/>
          </rPr>
          <t>CEPICI:Prière lier la facture scannée</t>
        </r>
        <r>
          <rPr>
            <sz val="9"/>
            <color indexed="81"/>
            <rFont val="Tahoma"/>
            <family val="2"/>
          </rPr>
          <t xml:space="preserve">
</t>
        </r>
      </text>
    </comment>
    <comment ref="G86" authorId="0" shapeId="0" xr:uid="{C671484C-5940-4EAB-987B-AD2807BC1B6E}">
      <text>
        <r>
          <rPr>
            <b/>
            <sz val="9"/>
            <color indexed="81"/>
            <rFont val="Tahoma"/>
            <family val="2"/>
          </rPr>
          <t>CEPICI:Prière lier la DD scannée</t>
        </r>
        <r>
          <rPr>
            <sz val="9"/>
            <color indexed="81"/>
            <rFont val="Tahoma"/>
            <family val="2"/>
          </rPr>
          <t xml:space="preserve">
</t>
        </r>
      </text>
    </comment>
    <comment ref="F87" authorId="0" shapeId="0" xr:uid="{4CF1C248-AEDE-42BB-8078-8112D1994A18}">
      <text>
        <r>
          <rPr>
            <b/>
            <sz val="9"/>
            <color indexed="81"/>
            <rFont val="Tahoma"/>
            <family val="2"/>
          </rPr>
          <t>CEPICI:Prière lier la facture scannée</t>
        </r>
        <r>
          <rPr>
            <sz val="9"/>
            <color indexed="81"/>
            <rFont val="Tahoma"/>
            <family val="2"/>
          </rPr>
          <t xml:space="preserve">
</t>
        </r>
      </text>
    </comment>
    <comment ref="G87" authorId="0" shapeId="0" xr:uid="{18E33D53-F30C-4081-A47A-D5D9A2D72962}">
      <text>
        <r>
          <rPr>
            <b/>
            <sz val="9"/>
            <color indexed="81"/>
            <rFont val="Tahoma"/>
            <family val="2"/>
          </rPr>
          <t>CEPICI:Prière lier la DD scannée</t>
        </r>
        <r>
          <rPr>
            <sz val="9"/>
            <color indexed="81"/>
            <rFont val="Tahoma"/>
            <family val="2"/>
          </rPr>
          <t xml:space="preserve">
</t>
        </r>
      </text>
    </comment>
    <comment ref="F88" authorId="0" shapeId="0" xr:uid="{376DB7CA-EA4A-4CCC-A6EB-697064805BA4}">
      <text>
        <r>
          <rPr>
            <b/>
            <sz val="9"/>
            <color indexed="81"/>
            <rFont val="Tahoma"/>
            <family val="2"/>
          </rPr>
          <t>CEPICI:Prière lier la facture scannée</t>
        </r>
        <r>
          <rPr>
            <sz val="9"/>
            <color indexed="81"/>
            <rFont val="Tahoma"/>
            <family val="2"/>
          </rPr>
          <t xml:space="preserve">
</t>
        </r>
      </text>
    </comment>
    <comment ref="G88" authorId="0" shapeId="0" xr:uid="{66C75BE9-06DE-49FF-ACE1-BC0614624C1C}">
      <text>
        <r>
          <rPr>
            <b/>
            <sz val="9"/>
            <color indexed="81"/>
            <rFont val="Tahoma"/>
            <family val="2"/>
          </rPr>
          <t>CEPICI:Prière lier la DD scannée</t>
        </r>
        <r>
          <rPr>
            <sz val="9"/>
            <color indexed="81"/>
            <rFont val="Tahoma"/>
            <family val="2"/>
          </rPr>
          <t xml:space="preserve">
</t>
        </r>
      </text>
    </comment>
    <comment ref="F89" authorId="0" shapeId="0" xr:uid="{DB6975B8-B401-4215-B82E-69782D68D1E0}">
      <text>
        <r>
          <rPr>
            <b/>
            <sz val="9"/>
            <color indexed="81"/>
            <rFont val="Tahoma"/>
            <family val="2"/>
          </rPr>
          <t>CEPICI:Prière lier la facture scannée</t>
        </r>
        <r>
          <rPr>
            <sz val="9"/>
            <color indexed="81"/>
            <rFont val="Tahoma"/>
            <family val="2"/>
          </rPr>
          <t xml:space="preserve">
</t>
        </r>
      </text>
    </comment>
    <comment ref="G89" authorId="0" shapeId="0" xr:uid="{1175FB36-B13D-4DE0-99C2-10EDF753F9BD}">
      <text>
        <r>
          <rPr>
            <b/>
            <sz val="9"/>
            <color indexed="81"/>
            <rFont val="Tahoma"/>
            <family val="2"/>
          </rPr>
          <t>CEPICI:Prière lier la DD scannée</t>
        </r>
        <r>
          <rPr>
            <sz val="9"/>
            <color indexed="81"/>
            <rFont val="Tahoma"/>
            <family val="2"/>
          </rPr>
          <t xml:space="preserve">
</t>
        </r>
      </text>
    </comment>
    <comment ref="F90" authorId="0" shapeId="0" xr:uid="{BC2BA82F-D3B0-486E-BC6B-A09FA844B13F}">
      <text>
        <r>
          <rPr>
            <b/>
            <sz val="9"/>
            <color indexed="81"/>
            <rFont val="Tahoma"/>
            <family val="2"/>
          </rPr>
          <t>CEPICI:Prière lier la facture scannée</t>
        </r>
        <r>
          <rPr>
            <sz val="9"/>
            <color indexed="81"/>
            <rFont val="Tahoma"/>
            <family val="2"/>
          </rPr>
          <t xml:space="preserve">
</t>
        </r>
      </text>
    </comment>
    <comment ref="G90" authorId="0" shapeId="0" xr:uid="{8B0B41B3-EF6F-40C7-8A46-E0AC0DA424FF}">
      <text>
        <r>
          <rPr>
            <b/>
            <sz val="9"/>
            <color indexed="81"/>
            <rFont val="Tahoma"/>
            <family val="2"/>
          </rPr>
          <t>CEPICI:Prière lier la DD scannée</t>
        </r>
        <r>
          <rPr>
            <sz val="9"/>
            <color indexed="81"/>
            <rFont val="Tahoma"/>
            <family val="2"/>
          </rPr>
          <t xml:space="preserve">
</t>
        </r>
      </text>
    </comment>
    <comment ref="F91" authorId="0" shapeId="0" xr:uid="{D0E49202-FC4D-4465-96F8-AB4A9853BA5A}">
      <text>
        <r>
          <rPr>
            <b/>
            <sz val="9"/>
            <color indexed="81"/>
            <rFont val="Tahoma"/>
            <family val="2"/>
          </rPr>
          <t>CEPICI:Prière lier la facture scannée</t>
        </r>
        <r>
          <rPr>
            <sz val="9"/>
            <color indexed="81"/>
            <rFont val="Tahoma"/>
            <family val="2"/>
          </rPr>
          <t xml:space="preserve">
</t>
        </r>
      </text>
    </comment>
    <comment ref="G91" authorId="0" shapeId="0" xr:uid="{27CB78D7-19A0-4339-B460-2A08FD451B9B}">
      <text>
        <r>
          <rPr>
            <b/>
            <sz val="9"/>
            <color indexed="81"/>
            <rFont val="Tahoma"/>
            <family val="2"/>
          </rPr>
          <t>CEPICI:Prière lier la DD scannée</t>
        </r>
        <r>
          <rPr>
            <sz val="9"/>
            <color indexed="81"/>
            <rFont val="Tahoma"/>
            <family val="2"/>
          </rPr>
          <t xml:space="preserve">
</t>
        </r>
      </text>
    </comment>
    <comment ref="F92" authorId="0" shapeId="0" xr:uid="{197D7DAE-413B-43AA-9C5D-BC7B925ADA7D}">
      <text>
        <r>
          <rPr>
            <b/>
            <sz val="9"/>
            <color indexed="81"/>
            <rFont val="Tahoma"/>
            <family val="2"/>
          </rPr>
          <t>CEPICI:Prière lier la facture scannée</t>
        </r>
        <r>
          <rPr>
            <sz val="9"/>
            <color indexed="81"/>
            <rFont val="Tahoma"/>
            <family val="2"/>
          </rPr>
          <t xml:space="preserve">
</t>
        </r>
      </text>
    </comment>
    <comment ref="G92" authorId="0" shapeId="0" xr:uid="{E046534A-932D-4532-BCCF-7E6905FB54F4}">
      <text>
        <r>
          <rPr>
            <b/>
            <sz val="9"/>
            <color indexed="81"/>
            <rFont val="Tahoma"/>
            <family val="2"/>
          </rPr>
          <t>CEPICI:Prière lier la DD scannée</t>
        </r>
        <r>
          <rPr>
            <sz val="9"/>
            <color indexed="81"/>
            <rFont val="Tahoma"/>
            <family val="2"/>
          </rPr>
          <t xml:space="preserve">
</t>
        </r>
      </text>
    </comment>
    <comment ref="F93" authorId="0" shapeId="0" xr:uid="{DC82B839-ED38-4852-9A2E-E8DDB7255E85}">
      <text>
        <r>
          <rPr>
            <b/>
            <sz val="9"/>
            <color indexed="81"/>
            <rFont val="Tahoma"/>
            <family val="2"/>
          </rPr>
          <t>CEPICI:Prière lier la facture scannée</t>
        </r>
        <r>
          <rPr>
            <sz val="9"/>
            <color indexed="81"/>
            <rFont val="Tahoma"/>
            <family val="2"/>
          </rPr>
          <t xml:space="preserve">
</t>
        </r>
      </text>
    </comment>
    <comment ref="G93" authorId="0" shapeId="0" xr:uid="{2878AB6F-BA5A-4819-977D-51D0CA9A0DFF}">
      <text>
        <r>
          <rPr>
            <b/>
            <sz val="9"/>
            <color indexed="81"/>
            <rFont val="Tahoma"/>
            <family val="2"/>
          </rPr>
          <t>CEPICI:Prière lier la DD scannée</t>
        </r>
        <r>
          <rPr>
            <sz val="9"/>
            <color indexed="81"/>
            <rFont val="Tahoma"/>
            <family val="2"/>
          </rPr>
          <t xml:space="preserve">
</t>
        </r>
      </text>
    </comment>
    <comment ref="F94" authorId="0" shapeId="0" xr:uid="{D6D4B923-9852-44B8-9674-F025D50BE192}">
      <text>
        <r>
          <rPr>
            <b/>
            <sz val="9"/>
            <color indexed="81"/>
            <rFont val="Tahoma"/>
            <family val="2"/>
          </rPr>
          <t>CEPICI:Prière lier la facture scannée</t>
        </r>
        <r>
          <rPr>
            <sz val="9"/>
            <color indexed="81"/>
            <rFont val="Tahoma"/>
            <family val="2"/>
          </rPr>
          <t xml:space="preserve">
</t>
        </r>
      </text>
    </comment>
    <comment ref="G94" authorId="0" shapeId="0" xr:uid="{90E573AC-60AD-46DE-98DE-3BC9FE3FA632}">
      <text>
        <r>
          <rPr>
            <b/>
            <sz val="9"/>
            <color indexed="81"/>
            <rFont val="Tahoma"/>
            <family val="2"/>
          </rPr>
          <t>CEPICI:Prière lier la DD scannée</t>
        </r>
        <r>
          <rPr>
            <sz val="9"/>
            <color indexed="81"/>
            <rFont val="Tahoma"/>
            <family val="2"/>
          </rPr>
          <t xml:space="preserve">
</t>
        </r>
      </text>
    </comment>
    <comment ref="F95" authorId="0" shapeId="0" xr:uid="{CB3B180F-BD90-464E-8CB1-D070DF138599}">
      <text>
        <r>
          <rPr>
            <b/>
            <sz val="9"/>
            <color indexed="81"/>
            <rFont val="Tahoma"/>
            <family val="2"/>
          </rPr>
          <t>CEPICI:Prière lier la facture scannée</t>
        </r>
        <r>
          <rPr>
            <sz val="9"/>
            <color indexed="81"/>
            <rFont val="Tahoma"/>
            <family val="2"/>
          </rPr>
          <t xml:space="preserve">
</t>
        </r>
      </text>
    </comment>
    <comment ref="G95" authorId="0" shapeId="0" xr:uid="{3A5600C1-36A9-40F5-A61C-950FD6F0C9E1}">
      <text>
        <r>
          <rPr>
            <b/>
            <sz val="9"/>
            <color indexed="81"/>
            <rFont val="Tahoma"/>
            <family val="2"/>
          </rPr>
          <t>CEPICI:Prière lier la DD scannée</t>
        </r>
        <r>
          <rPr>
            <sz val="9"/>
            <color indexed="81"/>
            <rFont val="Tahoma"/>
            <family val="2"/>
          </rPr>
          <t xml:space="preserve">
</t>
        </r>
      </text>
    </comment>
    <comment ref="F96" authorId="0" shapeId="0" xr:uid="{D0300668-C64D-4389-8B31-6B36040F3167}">
      <text>
        <r>
          <rPr>
            <b/>
            <sz val="9"/>
            <color indexed="81"/>
            <rFont val="Tahoma"/>
            <family val="2"/>
          </rPr>
          <t>CEPICI:Prière lier la facture scannée</t>
        </r>
        <r>
          <rPr>
            <sz val="9"/>
            <color indexed="81"/>
            <rFont val="Tahoma"/>
            <family val="2"/>
          </rPr>
          <t xml:space="preserve">
</t>
        </r>
      </text>
    </comment>
    <comment ref="G96" authorId="0" shapeId="0" xr:uid="{4B6A618D-083D-4112-A11F-05A4186D45C4}">
      <text>
        <r>
          <rPr>
            <b/>
            <sz val="9"/>
            <color indexed="81"/>
            <rFont val="Tahoma"/>
            <family val="2"/>
          </rPr>
          <t>CEPICI:Prière lier la DD scannée</t>
        </r>
        <r>
          <rPr>
            <sz val="9"/>
            <color indexed="81"/>
            <rFont val="Tahoma"/>
            <family val="2"/>
          </rPr>
          <t xml:space="preserve">
</t>
        </r>
      </text>
    </comment>
    <comment ref="F97" authorId="0" shapeId="0" xr:uid="{C7959965-9492-455D-BD49-36512B609FA6}">
      <text>
        <r>
          <rPr>
            <b/>
            <sz val="9"/>
            <color indexed="81"/>
            <rFont val="Tahoma"/>
            <family val="2"/>
          </rPr>
          <t>CEPICI:Prière lier la facture scannée</t>
        </r>
        <r>
          <rPr>
            <sz val="9"/>
            <color indexed="81"/>
            <rFont val="Tahoma"/>
            <family val="2"/>
          </rPr>
          <t xml:space="preserve">
</t>
        </r>
      </text>
    </comment>
    <comment ref="G97" authorId="0" shapeId="0" xr:uid="{B55F9098-DD45-4189-A520-FEDDF54F2829}">
      <text>
        <r>
          <rPr>
            <b/>
            <sz val="9"/>
            <color indexed="81"/>
            <rFont val="Tahoma"/>
            <family val="2"/>
          </rPr>
          <t>CEPICI:Prière lier la DD scannée</t>
        </r>
        <r>
          <rPr>
            <sz val="9"/>
            <color indexed="81"/>
            <rFont val="Tahoma"/>
            <family val="2"/>
          </rPr>
          <t xml:space="preserve">
</t>
        </r>
      </text>
    </comment>
    <comment ref="F98" authorId="0" shapeId="0" xr:uid="{6DB33021-444E-4DE6-A2A3-9EB40EE290CE}">
      <text>
        <r>
          <rPr>
            <b/>
            <sz val="9"/>
            <color indexed="81"/>
            <rFont val="Tahoma"/>
            <family val="2"/>
          </rPr>
          <t>CEPICI:Prière lier la facture scannée</t>
        </r>
        <r>
          <rPr>
            <sz val="9"/>
            <color indexed="81"/>
            <rFont val="Tahoma"/>
            <family val="2"/>
          </rPr>
          <t xml:space="preserve">
</t>
        </r>
      </text>
    </comment>
    <comment ref="G98" authorId="0" shapeId="0" xr:uid="{F3C53FBD-EF8B-4B50-A1E8-4A1B3B1CC5B6}">
      <text>
        <r>
          <rPr>
            <b/>
            <sz val="9"/>
            <color indexed="81"/>
            <rFont val="Tahoma"/>
            <family val="2"/>
          </rPr>
          <t>CEPICI:Prière lier la DD scannée</t>
        </r>
        <r>
          <rPr>
            <sz val="9"/>
            <color indexed="81"/>
            <rFont val="Tahoma"/>
            <family val="2"/>
          </rPr>
          <t xml:space="preserve">
</t>
        </r>
      </text>
    </comment>
    <comment ref="F99" authorId="0" shapeId="0" xr:uid="{5F6CE3BC-3EFA-4104-840A-56F8C19411CC}">
      <text>
        <r>
          <rPr>
            <b/>
            <sz val="9"/>
            <color indexed="81"/>
            <rFont val="Tahoma"/>
            <family val="2"/>
          </rPr>
          <t>CEPICI:Prière lier la facture scannée</t>
        </r>
        <r>
          <rPr>
            <sz val="9"/>
            <color indexed="81"/>
            <rFont val="Tahoma"/>
            <family val="2"/>
          </rPr>
          <t xml:space="preserve">
</t>
        </r>
      </text>
    </comment>
    <comment ref="G99" authorId="0" shapeId="0" xr:uid="{AA5F1BB2-5953-4611-BEBA-972A4C605FE2}">
      <text>
        <r>
          <rPr>
            <b/>
            <sz val="9"/>
            <color indexed="81"/>
            <rFont val="Tahoma"/>
            <family val="2"/>
          </rPr>
          <t>CEPICI:Prière lier la DD scannée</t>
        </r>
        <r>
          <rPr>
            <sz val="9"/>
            <color indexed="81"/>
            <rFont val="Tahoma"/>
            <family val="2"/>
          </rPr>
          <t xml:space="preserve">
</t>
        </r>
      </text>
    </comment>
    <comment ref="F100" authorId="0" shapeId="0" xr:uid="{03336D98-8765-4D84-91F5-8DB62675C139}">
      <text>
        <r>
          <rPr>
            <b/>
            <sz val="9"/>
            <color indexed="81"/>
            <rFont val="Tahoma"/>
            <family val="2"/>
          </rPr>
          <t>CEPICI:Prière lier la facture scannée</t>
        </r>
        <r>
          <rPr>
            <sz val="9"/>
            <color indexed="81"/>
            <rFont val="Tahoma"/>
            <family val="2"/>
          </rPr>
          <t xml:space="preserve">
</t>
        </r>
      </text>
    </comment>
    <comment ref="G100" authorId="0" shapeId="0" xr:uid="{7021FB78-66FD-4095-AF23-D066D467A400}">
      <text>
        <r>
          <rPr>
            <b/>
            <sz val="9"/>
            <color indexed="81"/>
            <rFont val="Tahoma"/>
            <family val="2"/>
          </rPr>
          <t>CEPICI:Prière lier la DD scannée</t>
        </r>
        <r>
          <rPr>
            <sz val="9"/>
            <color indexed="81"/>
            <rFont val="Tahoma"/>
            <family val="2"/>
          </rPr>
          <t xml:space="preserve">
</t>
        </r>
      </text>
    </comment>
    <comment ref="F101" authorId="0" shapeId="0" xr:uid="{92F872AF-6CB4-4332-8DCA-59D5BE1F98BF}">
      <text>
        <r>
          <rPr>
            <b/>
            <sz val="9"/>
            <color indexed="81"/>
            <rFont val="Tahoma"/>
            <family val="2"/>
          </rPr>
          <t>CEPICI:Prière lier la facture scannée</t>
        </r>
        <r>
          <rPr>
            <sz val="9"/>
            <color indexed="81"/>
            <rFont val="Tahoma"/>
            <family val="2"/>
          </rPr>
          <t xml:space="preserve">
</t>
        </r>
      </text>
    </comment>
    <comment ref="G101" authorId="0" shapeId="0" xr:uid="{9998330A-A6BC-46BA-85E3-1D657CDF2BC4}">
      <text>
        <r>
          <rPr>
            <b/>
            <sz val="9"/>
            <color indexed="81"/>
            <rFont val="Tahoma"/>
            <family val="2"/>
          </rPr>
          <t>CEPICI:Prière lier la DD scannée</t>
        </r>
        <r>
          <rPr>
            <sz val="9"/>
            <color indexed="81"/>
            <rFont val="Tahoma"/>
            <family val="2"/>
          </rPr>
          <t xml:space="preserve">
</t>
        </r>
      </text>
    </comment>
    <comment ref="F102" authorId="0" shapeId="0" xr:uid="{25629173-6C3A-457F-BB83-C57C237B80FE}">
      <text>
        <r>
          <rPr>
            <b/>
            <sz val="9"/>
            <color indexed="81"/>
            <rFont val="Tahoma"/>
            <family val="2"/>
          </rPr>
          <t>CEPICI:Prière lier la facture scannée</t>
        </r>
        <r>
          <rPr>
            <sz val="9"/>
            <color indexed="81"/>
            <rFont val="Tahoma"/>
            <family val="2"/>
          </rPr>
          <t xml:space="preserve">
</t>
        </r>
      </text>
    </comment>
    <comment ref="G102" authorId="0" shapeId="0" xr:uid="{9DFE939E-2FFA-40A8-92AB-3D937C0301C1}">
      <text>
        <r>
          <rPr>
            <b/>
            <sz val="9"/>
            <color indexed="81"/>
            <rFont val="Tahoma"/>
            <family val="2"/>
          </rPr>
          <t>CEPICI:Prière lier la DD scannée</t>
        </r>
        <r>
          <rPr>
            <sz val="9"/>
            <color indexed="81"/>
            <rFont val="Tahoma"/>
            <family val="2"/>
          </rPr>
          <t xml:space="preserve">
</t>
        </r>
      </text>
    </comment>
    <comment ref="F103" authorId="0" shapeId="0" xr:uid="{100FA285-5167-4797-9319-67E68149AEAE}">
      <text>
        <r>
          <rPr>
            <b/>
            <sz val="9"/>
            <color indexed="81"/>
            <rFont val="Tahoma"/>
            <family val="2"/>
          </rPr>
          <t>CEPICI:Prière lier la facture scannée</t>
        </r>
        <r>
          <rPr>
            <sz val="9"/>
            <color indexed="81"/>
            <rFont val="Tahoma"/>
            <family val="2"/>
          </rPr>
          <t xml:space="preserve">
</t>
        </r>
      </text>
    </comment>
    <comment ref="G103" authorId="0" shapeId="0" xr:uid="{66250A28-141A-4BB4-A916-299699F8B181}">
      <text>
        <r>
          <rPr>
            <b/>
            <sz val="9"/>
            <color indexed="81"/>
            <rFont val="Tahoma"/>
            <family val="2"/>
          </rPr>
          <t>CEPICI:Prière lier la DD scannée</t>
        </r>
        <r>
          <rPr>
            <sz val="9"/>
            <color indexed="81"/>
            <rFont val="Tahoma"/>
            <family val="2"/>
          </rPr>
          <t xml:space="preserve">
</t>
        </r>
      </text>
    </comment>
    <comment ref="F104" authorId="0" shapeId="0" xr:uid="{A33F190B-6D36-4786-ADC9-3A2DC790E092}">
      <text>
        <r>
          <rPr>
            <b/>
            <sz val="9"/>
            <color indexed="81"/>
            <rFont val="Tahoma"/>
            <family val="2"/>
          </rPr>
          <t>CEPICI:Prière lier la facture scannée</t>
        </r>
        <r>
          <rPr>
            <sz val="9"/>
            <color indexed="81"/>
            <rFont val="Tahoma"/>
            <family val="2"/>
          </rPr>
          <t xml:space="preserve">
</t>
        </r>
      </text>
    </comment>
    <comment ref="G104" authorId="0" shapeId="0" xr:uid="{8808851B-4CA4-4783-9208-B28C51185188}">
      <text>
        <r>
          <rPr>
            <b/>
            <sz val="9"/>
            <color indexed="81"/>
            <rFont val="Tahoma"/>
            <family val="2"/>
          </rPr>
          <t>CEPICI:Prière lier la DD scannée</t>
        </r>
        <r>
          <rPr>
            <sz val="9"/>
            <color indexed="81"/>
            <rFont val="Tahoma"/>
            <family val="2"/>
          </rPr>
          <t xml:space="preserve">
</t>
        </r>
      </text>
    </comment>
    <comment ref="F105" authorId="0" shapeId="0" xr:uid="{9CB18125-AEBA-4DA9-85E0-A035DAB64502}">
      <text>
        <r>
          <rPr>
            <b/>
            <sz val="9"/>
            <color indexed="81"/>
            <rFont val="Tahoma"/>
            <family val="2"/>
          </rPr>
          <t>CEPICI:Prière lier la facture scannée</t>
        </r>
        <r>
          <rPr>
            <sz val="9"/>
            <color indexed="81"/>
            <rFont val="Tahoma"/>
            <family val="2"/>
          </rPr>
          <t xml:space="preserve">
</t>
        </r>
      </text>
    </comment>
    <comment ref="G105" authorId="0" shapeId="0" xr:uid="{6BBBC339-6AD9-4771-B63B-21EB7107FF5E}">
      <text>
        <r>
          <rPr>
            <b/>
            <sz val="9"/>
            <color indexed="81"/>
            <rFont val="Tahoma"/>
            <family val="2"/>
          </rPr>
          <t>CEPICI:Prière lier la DD scannée</t>
        </r>
        <r>
          <rPr>
            <sz val="9"/>
            <color indexed="81"/>
            <rFont val="Tahoma"/>
            <family val="2"/>
          </rPr>
          <t xml:space="preserve">
</t>
        </r>
      </text>
    </comment>
    <comment ref="F106" authorId="0" shapeId="0" xr:uid="{4D64279F-3211-4DCC-9454-3BBCD6ECF925}">
      <text>
        <r>
          <rPr>
            <b/>
            <sz val="9"/>
            <color indexed="81"/>
            <rFont val="Tahoma"/>
            <family val="2"/>
          </rPr>
          <t>CEPICI:Prière lier la facture scannée</t>
        </r>
        <r>
          <rPr>
            <sz val="9"/>
            <color indexed="81"/>
            <rFont val="Tahoma"/>
            <family val="2"/>
          </rPr>
          <t xml:space="preserve">
</t>
        </r>
      </text>
    </comment>
    <comment ref="G106" authorId="0" shapeId="0" xr:uid="{38D5FC24-6D3C-41E2-9DA6-344FC983A793}">
      <text>
        <r>
          <rPr>
            <b/>
            <sz val="9"/>
            <color indexed="81"/>
            <rFont val="Tahoma"/>
            <family val="2"/>
          </rPr>
          <t>CEPICI:Prière lier la DD scannée</t>
        </r>
        <r>
          <rPr>
            <sz val="9"/>
            <color indexed="81"/>
            <rFont val="Tahoma"/>
            <family val="2"/>
          </rPr>
          <t xml:space="preserve">
</t>
        </r>
      </text>
    </comment>
    <comment ref="F107" authorId="0" shapeId="0" xr:uid="{6601FD22-52C1-464F-A670-FD49725A7362}">
      <text>
        <r>
          <rPr>
            <b/>
            <sz val="9"/>
            <color indexed="81"/>
            <rFont val="Tahoma"/>
            <family val="2"/>
          </rPr>
          <t>CEPICI:Prière lier la facture scannée</t>
        </r>
        <r>
          <rPr>
            <sz val="9"/>
            <color indexed="81"/>
            <rFont val="Tahoma"/>
            <family val="2"/>
          </rPr>
          <t xml:space="preserve">
</t>
        </r>
      </text>
    </comment>
    <comment ref="G107" authorId="0" shapeId="0" xr:uid="{C6318D71-B746-48DB-9879-E153C29D540F}">
      <text>
        <r>
          <rPr>
            <b/>
            <sz val="9"/>
            <color indexed="81"/>
            <rFont val="Tahoma"/>
            <family val="2"/>
          </rPr>
          <t>CEPICI:Prière lier la DD scannée</t>
        </r>
        <r>
          <rPr>
            <sz val="9"/>
            <color indexed="81"/>
            <rFont val="Tahoma"/>
            <family val="2"/>
          </rPr>
          <t xml:space="preserve">
</t>
        </r>
      </text>
    </comment>
    <comment ref="F108" authorId="0" shapeId="0" xr:uid="{25365648-B092-4B93-87BE-FDEAF4E79C13}">
      <text>
        <r>
          <rPr>
            <b/>
            <sz val="9"/>
            <color indexed="81"/>
            <rFont val="Tahoma"/>
            <family val="2"/>
          </rPr>
          <t>CEPICI:Prière lier la facture scannée</t>
        </r>
        <r>
          <rPr>
            <sz val="9"/>
            <color indexed="81"/>
            <rFont val="Tahoma"/>
            <family val="2"/>
          </rPr>
          <t xml:space="preserve">
</t>
        </r>
      </text>
    </comment>
    <comment ref="G108" authorId="0" shapeId="0" xr:uid="{C6F0AE05-CBD0-4956-94A8-F23918DAB547}">
      <text>
        <r>
          <rPr>
            <b/>
            <sz val="9"/>
            <color indexed="81"/>
            <rFont val="Tahoma"/>
            <family val="2"/>
          </rPr>
          <t>CEPICI:Prière lier la DD scannée</t>
        </r>
        <r>
          <rPr>
            <sz val="9"/>
            <color indexed="81"/>
            <rFont val="Tahoma"/>
            <family val="2"/>
          </rPr>
          <t xml:space="preserve">
</t>
        </r>
      </text>
    </comment>
    <comment ref="F109" authorId="0" shapeId="0" xr:uid="{395E717C-C2D7-4D59-A53A-5519BCB58C83}">
      <text>
        <r>
          <rPr>
            <b/>
            <sz val="9"/>
            <color indexed="81"/>
            <rFont val="Tahoma"/>
            <family val="2"/>
          </rPr>
          <t>CEPICI:Prière lier la facture scannée</t>
        </r>
        <r>
          <rPr>
            <sz val="9"/>
            <color indexed="81"/>
            <rFont val="Tahoma"/>
            <family val="2"/>
          </rPr>
          <t xml:space="preserve">
</t>
        </r>
      </text>
    </comment>
    <comment ref="G109" authorId="0" shapeId="0" xr:uid="{5C4FB678-F51A-4564-832D-361336B20572}">
      <text>
        <r>
          <rPr>
            <b/>
            <sz val="9"/>
            <color indexed="81"/>
            <rFont val="Tahoma"/>
            <family val="2"/>
          </rPr>
          <t>CEPICI:Prière lier la DD scannée</t>
        </r>
        <r>
          <rPr>
            <sz val="9"/>
            <color indexed="81"/>
            <rFont val="Tahoma"/>
            <family val="2"/>
          </rPr>
          <t xml:space="preserve">
</t>
        </r>
      </text>
    </comment>
    <comment ref="F110" authorId="0" shapeId="0" xr:uid="{4DCB780B-00BD-4B99-813F-F6C1056A1C2E}">
      <text>
        <r>
          <rPr>
            <b/>
            <sz val="9"/>
            <color indexed="81"/>
            <rFont val="Tahoma"/>
            <family val="2"/>
          </rPr>
          <t>CEPICI:Prière lier la facture scannée</t>
        </r>
        <r>
          <rPr>
            <sz val="9"/>
            <color indexed="81"/>
            <rFont val="Tahoma"/>
            <family val="2"/>
          </rPr>
          <t xml:space="preserve">
</t>
        </r>
      </text>
    </comment>
    <comment ref="G110" authorId="0" shapeId="0" xr:uid="{D829CEB6-0173-491E-9267-FB047166306C}">
      <text>
        <r>
          <rPr>
            <b/>
            <sz val="9"/>
            <color indexed="81"/>
            <rFont val="Tahoma"/>
            <family val="2"/>
          </rPr>
          <t>CEPICI:Prière lier la DD scannée</t>
        </r>
        <r>
          <rPr>
            <sz val="9"/>
            <color indexed="81"/>
            <rFont val="Tahoma"/>
            <family val="2"/>
          </rPr>
          <t xml:space="preserve">
</t>
        </r>
      </text>
    </comment>
    <comment ref="F111" authorId="0" shapeId="0" xr:uid="{19659F0F-36C7-4B0F-BC80-2BDC75CE3D59}">
      <text>
        <r>
          <rPr>
            <b/>
            <sz val="9"/>
            <color indexed="81"/>
            <rFont val="Tahoma"/>
            <family val="2"/>
          </rPr>
          <t>CEPICI:Prière lier la facture scannée</t>
        </r>
        <r>
          <rPr>
            <sz val="9"/>
            <color indexed="81"/>
            <rFont val="Tahoma"/>
            <family val="2"/>
          </rPr>
          <t xml:space="preserve">
</t>
        </r>
      </text>
    </comment>
    <comment ref="G111" authorId="0" shapeId="0" xr:uid="{47BCA3FF-2296-4A8D-9FC4-02658C7715A6}">
      <text>
        <r>
          <rPr>
            <b/>
            <sz val="9"/>
            <color indexed="81"/>
            <rFont val="Tahoma"/>
            <family val="2"/>
          </rPr>
          <t>CEPICI:Prière lier la DD scannée</t>
        </r>
        <r>
          <rPr>
            <sz val="9"/>
            <color indexed="81"/>
            <rFont val="Tahoma"/>
            <family val="2"/>
          </rPr>
          <t xml:space="preserve">
</t>
        </r>
      </text>
    </comment>
    <comment ref="F112" authorId="0" shapeId="0" xr:uid="{1EA1E1BA-C5CA-49F2-AD4A-3297EB2462EF}">
      <text>
        <r>
          <rPr>
            <b/>
            <sz val="9"/>
            <color indexed="81"/>
            <rFont val="Tahoma"/>
            <family val="2"/>
          </rPr>
          <t>CEPICI:Prière lier la facture scannée</t>
        </r>
        <r>
          <rPr>
            <sz val="9"/>
            <color indexed="81"/>
            <rFont val="Tahoma"/>
            <family val="2"/>
          </rPr>
          <t xml:space="preserve">
</t>
        </r>
      </text>
    </comment>
    <comment ref="G112" authorId="0" shapeId="0" xr:uid="{8397CBA9-7AE8-40EA-BD40-832EBC79A3A0}">
      <text>
        <r>
          <rPr>
            <b/>
            <sz val="9"/>
            <color indexed="81"/>
            <rFont val="Tahoma"/>
            <family val="2"/>
          </rPr>
          <t>CEPICI:Prière lier la DD scannée</t>
        </r>
        <r>
          <rPr>
            <sz val="9"/>
            <color indexed="81"/>
            <rFont val="Tahoma"/>
            <family val="2"/>
          </rPr>
          <t xml:space="preserve">
</t>
        </r>
      </text>
    </comment>
    <comment ref="F113" authorId="0" shapeId="0" xr:uid="{7ED1B685-28F5-4F97-81FB-FCF50E258650}">
      <text>
        <r>
          <rPr>
            <b/>
            <sz val="9"/>
            <color indexed="81"/>
            <rFont val="Tahoma"/>
            <family val="2"/>
          </rPr>
          <t>CEPICI:Prière lier la facture scannée</t>
        </r>
        <r>
          <rPr>
            <sz val="9"/>
            <color indexed="81"/>
            <rFont val="Tahoma"/>
            <family val="2"/>
          </rPr>
          <t xml:space="preserve">
</t>
        </r>
      </text>
    </comment>
    <comment ref="G113" authorId="0" shapeId="0" xr:uid="{8E413FDF-347E-4C04-8398-57353D56A099}">
      <text>
        <r>
          <rPr>
            <b/>
            <sz val="9"/>
            <color indexed="81"/>
            <rFont val="Tahoma"/>
            <family val="2"/>
          </rPr>
          <t>CEPICI:Prière lier la DD scannée</t>
        </r>
        <r>
          <rPr>
            <sz val="9"/>
            <color indexed="81"/>
            <rFont val="Tahoma"/>
            <family val="2"/>
          </rPr>
          <t xml:space="preserve">
</t>
        </r>
      </text>
    </comment>
    <comment ref="F114" authorId="0" shapeId="0" xr:uid="{45802E23-46BF-441B-88C5-6ECB6AFA7F17}">
      <text>
        <r>
          <rPr>
            <b/>
            <sz val="9"/>
            <color indexed="81"/>
            <rFont val="Tahoma"/>
            <family val="2"/>
          </rPr>
          <t>CEPICI:Prière lier la facture scannée</t>
        </r>
        <r>
          <rPr>
            <sz val="9"/>
            <color indexed="81"/>
            <rFont val="Tahoma"/>
            <family val="2"/>
          </rPr>
          <t xml:space="preserve">
</t>
        </r>
      </text>
    </comment>
    <comment ref="G114" authorId="0" shapeId="0" xr:uid="{DF99D821-A8C0-4E3C-85D6-DD6FCB5AE805}">
      <text>
        <r>
          <rPr>
            <b/>
            <sz val="9"/>
            <color indexed="81"/>
            <rFont val="Tahoma"/>
            <family val="2"/>
          </rPr>
          <t>CEPICI:Prière lier la DD scannée</t>
        </r>
        <r>
          <rPr>
            <sz val="9"/>
            <color indexed="81"/>
            <rFont val="Tahoma"/>
            <family val="2"/>
          </rPr>
          <t xml:space="preserve">
</t>
        </r>
      </text>
    </comment>
    <comment ref="F115" authorId="0" shapeId="0" xr:uid="{6118AC04-932D-48F9-9EA3-37F81BAFB826}">
      <text>
        <r>
          <rPr>
            <b/>
            <sz val="9"/>
            <color indexed="81"/>
            <rFont val="Tahoma"/>
            <family val="2"/>
          </rPr>
          <t>CEPICI:Prière lier la facture scannée</t>
        </r>
        <r>
          <rPr>
            <sz val="9"/>
            <color indexed="81"/>
            <rFont val="Tahoma"/>
            <family val="2"/>
          </rPr>
          <t xml:space="preserve">
</t>
        </r>
      </text>
    </comment>
    <comment ref="G115" authorId="0" shapeId="0" xr:uid="{9783E444-4426-4FD1-B435-31280DC27041}">
      <text>
        <r>
          <rPr>
            <b/>
            <sz val="9"/>
            <color indexed="81"/>
            <rFont val="Tahoma"/>
            <family val="2"/>
          </rPr>
          <t>CEPICI:Prière lier la DD scannée</t>
        </r>
        <r>
          <rPr>
            <sz val="9"/>
            <color indexed="81"/>
            <rFont val="Tahoma"/>
            <family val="2"/>
          </rPr>
          <t xml:space="preserve">
</t>
        </r>
      </text>
    </comment>
    <comment ref="F116" authorId="0" shapeId="0" xr:uid="{88DFE9BB-541B-411D-9B47-3042FC0EFFEC}">
      <text>
        <r>
          <rPr>
            <b/>
            <sz val="9"/>
            <color indexed="81"/>
            <rFont val="Tahoma"/>
            <family val="2"/>
          </rPr>
          <t>CEPICI:Prière lier la facture scannée</t>
        </r>
        <r>
          <rPr>
            <sz val="9"/>
            <color indexed="81"/>
            <rFont val="Tahoma"/>
            <family val="2"/>
          </rPr>
          <t xml:space="preserve">
</t>
        </r>
      </text>
    </comment>
    <comment ref="G116" authorId="0" shapeId="0" xr:uid="{47069E91-491A-4220-9F62-5DD025D57D8C}">
      <text>
        <r>
          <rPr>
            <b/>
            <sz val="9"/>
            <color indexed="81"/>
            <rFont val="Tahoma"/>
            <family val="2"/>
          </rPr>
          <t>CEPICI:Prière lier la DD scannée</t>
        </r>
        <r>
          <rPr>
            <sz val="9"/>
            <color indexed="81"/>
            <rFont val="Tahoma"/>
            <family val="2"/>
          </rPr>
          <t xml:space="preserve">
</t>
        </r>
      </text>
    </comment>
    <comment ref="F117" authorId="0" shapeId="0" xr:uid="{F2393CA2-E43C-48CD-9115-0CF9E0C5BDD3}">
      <text>
        <r>
          <rPr>
            <b/>
            <sz val="9"/>
            <color indexed="81"/>
            <rFont val="Tahoma"/>
            <family val="2"/>
          </rPr>
          <t>CEPICI:Prière lier la facture scannée</t>
        </r>
        <r>
          <rPr>
            <sz val="9"/>
            <color indexed="81"/>
            <rFont val="Tahoma"/>
            <family val="2"/>
          </rPr>
          <t xml:space="preserve">
</t>
        </r>
      </text>
    </comment>
    <comment ref="G117" authorId="0" shapeId="0" xr:uid="{3248DF44-C55F-4609-9E8D-98D191C089F1}">
      <text>
        <r>
          <rPr>
            <b/>
            <sz val="9"/>
            <color indexed="81"/>
            <rFont val="Tahoma"/>
            <family val="2"/>
          </rPr>
          <t>CEPICI:Prière lier la DD scannée</t>
        </r>
        <r>
          <rPr>
            <sz val="9"/>
            <color indexed="81"/>
            <rFont val="Tahoma"/>
            <family val="2"/>
          </rPr>
          <t xml:space="preserve">
</t>
        </r>
      </text>
    </comment>
    <comment ref="F118" authorId="0" shapeId="0" xr:uid="{7CE257A5-B577-4DF7-A745-EF1EE156F7A3}">
      <text>
        <r>
          <rPr>
            <b/>
            <sz val="9"/>
            <color indexed="81"/>
            <rFont val="Tahoma"/>
            <family val="2"/>
          </rPr>
          <t>CEPICI:Prière lier la facture scannée</t>
        </r>
        <r>
          <rPr>
            <sz val="9"/>
            <color indexed="81"/>
            <rFont val="Tahoma"/>
            <family val="2"/>
          </rPr>
          <t xml:space="preserve">
</t>
        </r>
      </text>
    </comment>
    <comment ref="G118" authorId="0" shapeId="0" xr:uid="{8EAFE3B5-3AF7-4DF2-B6B3-C7E18C3E9831}">
      <text>
        <r>
          <rPr>
            <b/>
            <sz val="9"/>
            <color indexed="81"/>
            <rFont val="Tahoma"/>
            <family val="2"/>
          </rPr>
          <t>CEPICI:Prière lier la DD scannée</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Michèle ABOUE</author>
  </authors>
  <commentList>
    <comment ref="F20" authorId="0" shapeId="0" xr:uid="{4F439AC3-04CC-4207-B49B-676009E00C83}">
      <text>
        <r>
          <rPr>
            <b/>
            <sz val="9"/>
            <color indexed="81"/>
            <rFont val="Tahoma"/>
            <family val="2"/>
          </rPr>
          <t>CEPICI:Prière lier la facture scannée</t>
        </r>
        <r>
          <rPr>
            <sz val="9"/>
            <color indexed="81"/>
            <rFont val="Tahoma"/>
            <family val="2"/>
          </rPr>
          <t xml:space="preserve">
</t>
        </r>
      </text>
    </comment>
    <comment ref="G20" authorId="0" shapeId="0" xr:uid="{D3A18DE2-309B-4F4D-A9AB-202DDDAE4741}">
      <text>
        <r>
          <rPr>
            <b/>
            <sz val="9"/>
            <color indexed="81"/>
            <rFont val="Tahoma"/>
            <family val="2"/>
          </rPr>
          <t>CEPICI:Prière lier la DD scannée</t>
        </r>
        <r>
          <rPr>
            <sz val="9"/>
            <color indexed="81"/>
            <rFont val="Tahoma"/>
            <family val="2"/>
          </rPr>
          <t xml:space="preserve">
</t>
        </r>
      </text>
    </comment>
    <comment ref="F21" authorId="0" shapeId="0" xr:uid="{69F32257-BE57-41EB-A2BE-B4C091D23341}">
      <text>
        <r>
          <rPr>
            <b/>
            <sz val="9"/>
            <color indexed="81"/>
            <rFont val="Tahoma"/>
            <family val="2"/>
          </rPr>
          <t>CEPICI:Prière lier la facture scannée</t>
        </r>
        <r>
          <rPr>
            <sz val="9"/>
            <color indexed="81"/>
            <rFont val="Tahoma"/>
            <family val="2"/>
          </rPr>
          <t xml:space="preserve">
</t>
        </r>
      </text>
    </comment>
    <comment ref="G21" authorId="0" shapeId="0" xr:uid="{3DB9BC2E-E53C-4FF9-850D-1CEFE54D849B}">
      <text>
        <r>
          <rPr>
            <b/>
            <sz val="9"/>
            <color indexed="81"/>
            <rFont val="Tahoma"/>
            <family val="2"/>
          </rPr>
          <t>CEPICI:Prière lier la DD scannée</t>
        </r>
        <r>
          <rPr>
            <sz val="9"/>
            <color indexed="81"/>
            <rFont val="Tahoma"/>
            <family val="2"/>
          </rPr>
          <t xml:space="preserve">
</t>
        </r>
      </text>
    </comment>
    <comment ref="F22" authorId="0" shapeId="0" xr:uid="{6AD94D1A-2121-4CA6-AD76-CD59D2DE79D8}">
      <text>
        <r>
          <rPr>
            <b/>
            <sz val="9"/>
            <color indexed="81"/>
            <rFont val="Tahoma"/>
            <family val="2"/>
          </rPr>
          <t>CEPICI:Prière lier la facture scannée</t>
        </r>
        <r>
          <rPr>
            <sz val="9"/>
            <color indexed="81"/>
            <rFont val="Tahoma"/>
            <family val="2"/>
          </rPr>
          <t xml:space="preserve">
</t>
        </r>
      </text>
    </comment>
    <comment ref="G22" authorId="0" shapeId="0" xr:uid="{77556003-A72A-4ECC-B4B8-87322EDB5EBC}">
      <text>
        <r>
          <rPr>
            <b/>
            <sz val="9"/>
            <color indexed="81"/>
            <rFont val="Tahoma"/>
            <family val="2"/>
          </rPr>
          <t>CEPICI:Prière lier la DD scannée</t>
        </r>
        <r>
          <rPr>
            <sz val="9"/>
            <color indexed="81"/>
            <rFont val="Tahoma"/>
            <family val="2"/>
          </rPr>
          <t xml:space="preserve">
</t>
        </r>
      </text>
    </comment>
    <comment ref="F23" authorId="0" shapeId="0" xr:uid="{0C44E1CD-B529-4C47-B225-9CE43FF9C4D8}">
      <text>
        <r>
          <rPr>
            <b/>
            <sz val="9"/>
            <color indexed="81"/>
            <rFont val="Tahoma"/>
            <family val="2"/>
          </rPr>
          <t>CEPICI:Prière lier la facture scannée</t>
        </r>
        <r>
          <rPr>
            <sz val="9"/>
            <color indexed="81"/>
            <rFont val="Tahoma"/>
            <family val="2"/>
          </rPr>
          <t xml:space="preserve">
</t>
        </r>
      </text>
    </comment>
    <comment ref="G23" authorId="0" shapeId="0" xr:uid="{69AD1E8F-14E7-4E5C-B3A9-57A67B185E96}">
      <text>
        <r>
          <rPr>
            <b/>
            <sz val="9"/>
            <color indexed="81"/>
            <rFont val="Tahoma"/>
            <family val="2"/>
          </rPr>
          <t>CEPICI:Prière lier la DD scannée</t>
        </r>
        <r>
          <rPr>
            <sz val="9"/>
            <color indexed="81"/>
            <rFont val="Tahoma"/>
            <family val="2"/>
          </rPr>
          <t xml:space="preserve">
</t>
        </r>
      </text>
    </comment>
    <comment ref="F24" authorId="0" shapeId="0" xr:uid="{083DD301-A653-47B1-A1F5-E3EBC5CB6F3D}">
      <text>
        <r>
          <rPr>
            <b/>
            <sz val="9"/>
            <color indexed="81"/>
            <rFont val="Tahoma"/>
            <family val="2"/>
          </rPr>
          <t>CEPICI:Prière lier la facture scannée</t>
        </r>
        <r>
          <rPr>
            <sz val="9"/>
            <color indexed="81"/>
            <rFont val="Tahoma"/>
            <family val="2"/>
          </rPr>
          <t xml:space="preserve">
</t>
        </r>
      </text>
    </comment>
    <comment ref="G24" authorId="0" shapeId="0" xr:uid="{1A7F1095-F110-4B5F-92C5-443F2CAF57C7}">
      <text>
        <r>
          <rPr>
            <b/>
            <sz val="9"/>
            <color indexed="81"/>
            <rFont val="Tahoma"/>
            <family val="2"/>
          </rPr>
          <t>CEPICI:Prière lier la DD scannée</t>
        </r>
        <r>
          <rPr>
            <sz val="9"/>
            <color indexed="81"/>
            <rFont val="Tahoma"/>
            <family val="2"/>
          </rPr>
          <t xml:space="preserve">
</t>
        </r>
      </text>
    </comment>
    <comment ref="F25" authorId="0" shapeId="0" xr:uid="{4CD20F13-5AE1-48FD-BA7A-05B7A28E5353}">
      <text>
        <r>
          <rPr>
            <b/>
            <sz val="9"/>
            <color indexed="81"/>
            <rFont val="Tahoma"/>
            <family val="2"/>
          </rPr>
          <t>CEPICI:Prière lier la facture scannée</t>
        </r>
        <r>
          <rPr>
            <sz val="9"/>
            <color indexed="81"/>
            <rFont val="Tahoma"/>
            <family val="2"/>
          </rPr>
          <t xml:space="preserve">
</t>
        </r>
      </text>
    </comment>
    <comment ref="G25" authorId="0" shapeId="0" xr:uid="{662AC728-BBA3-46FF-B18A-F0C752F66EA4}">
      <text>
        <r>
          <rPr>
            <b/>
            <sz val="9"/>
            <color indexed="81"/>
            <rFont val="Tahoma"/>
            <family val="2"/>
          </rPr>
          <t>CEPICI:Prière lier la DD scannée</t>
        </r>
        <r>
          <rPr>
            <sz val="9"/>
            <color indexed="81"/>
            <rFont val="Tahoma"/>
            <family val="2"/>
          </rPr>
          <t xml:space="preserve">
</t>
        </r>
      </text>
    </comment>
    <comment ref="F26" authorId="0" shapeId="0" xr:uid="{9956228D-0237-4EB6-B186-2F4D0F90A9E2}">
      <text>
        <r>
          <rPr>
            <b/>
            <sz val="9"/>
            <color indexed="81"/>
            <rFont val="Tahoma"/>
            <family val="2"/>
          </rPr>
          <t>CEPICI:Prière lier la facture scannée</t>
        </r>
        <r>
          <rPr>
            <sz val="9"/>
            <color indexed="81"/>
            <rFont val="Tahoma"/>
            <family val="2"/>
          </rPr>
          <t xml:space="preserve">
</t>
        </r>
      </text>
    </comment>
    <comment ref="G26" authorId="0" shapeId="0" xr:uid="{504BB2D2-AC09-4313-97D4-20A5E638023E}">
      <text>
        <r>
          <rPr>
            <b/>
            <sz val="9"/>
            <color indexed="81"/>
            <rFont val="Tahoma"/>
            <family val="2"/>
          </rPr>
          <t>CEPICI:Prière lier la DD scannée</t>
        </r>
        <r>
          <rPr>
            <sz val="9"/>
            <color indexed="81"/>
            <rFont val="Tahoma"/>
            <family val="2"/>
          </rPr>
          <t xml:space="preserve">
</t>
        </r>
      </text>
    </comment>
    <comment ref="F27" authorId="0" shapeId="0" xr:uid="{DD7D137A-C268-4B12-88C1-093EAAC1AB17}">
      <text>
        <r>
          <rPr>
            <b/>
            <sz val="9"/>
            <color indexed="81"/>
            <rFont val="Tahoma"/>
            <family val="2"/>
          </rPr>
          <t>CEPICI:Prière lier la facture scannée</t>
        </r>
        <r>
          <rPr>
            <sz val="9"/>
            <color indexed="81"/>
            <rFont val="Tahoma"/>
            <family val="2"/>
          </rPr>
          <t xml:space="preserve">
</t>
        </r>
      </text>
    </comment>
    <comment ref="G27" authorId="0" shapeId="0" xr:uid="{69A5F67F-F554-4898-8D41-E8DC24C741FC}">
      <text>
        <r>
          <rPr>
            <b/>
            <sz val="9"/>
            <color indexed="81"/>
            <rFont val="Tahoma"/>
            <family val="2"/>
          </rPr>
          <t>CEPICI:Prière lier la DD scannée</t>
        </r>
        <r>
          <rPr>
            <sz val="9"/>
            <color indexed="81"/>
            <rFont val="Tahoma"/>
            <family val="2"/>
          </rPr>
          <t xml:space="preserve">
</t>
        </r>
      </text>
    </comment>
    <comment ref="F28" authorId="0" shapeId="0" xr:uid="{0B3F23DD-C77E-41AD-8F86-4F1D68C3E576}">
      <text>
        <r>
          <rPr>
            <b/>
            <sz val="9"/>
            <color indexed="81"/>
            <rFont val="Tahoma"/>
            <family val="2"/>
          </rPr>
          <t>CEPICI:Prière lier la facture scannée</t>
        </r>
        <r>
          <rPr>
            <sz val="9"/>
            <color indexed="81"/>
            <rFont val="Tahoma"/>
            <family val="2"/>
          </rPr>
          <t xml:space="preserve">
</t>
        </r>
      </text>
    </comment>
    <comment ref="G28" authorId="0" shapeId="0" xr:uid="{C2BF03D7-A59E-4EE9-9CE8-210B5B5C2460}">
      <text>
        <r>
          <rPr>
            <b/>
            <sz val="9"/>
            <color indexed="81"/>
            <rFont val="Tahoma"/>
            <family val="2"/>
          </rPr>
          <t>CEPICI:Prière lier la DD scannée</t>
        </r>
        <r>
          <rPr>
            <sz val="9"/>
            <color indexed="81"/>
            <rFont val="Tahoma"/>
            <family val="2"/>
          </rPr>
          <t xml:space="preserve">
</t>
        </r>
      </text>
    </comment>
    <comment ref="F29" authorId="0" shapeId="0" xr:uid="{3530532C-03AD-4372-890C-10BA0FE811A0}">
      <text>
        <r>
          <rPr>
            <b/>
            <sz val="9"/>
            <color indexed="81"/>
            <rFont val="Tahoma"/>
            <family val="2"/>
          </rPr>
          <t>CEPICI:Prière lier la facture scannée</t>
        </r>
        <r>
          <rPr>
            <sz val="9"/>
            <color indexed="81"/>
            <rFont val="Tahoma"/>
            <family val="2"/>
          </rPr>
          <t xml:space="preserve">
</t>
        </r>
      </text>
    </comment>
    <comment ref="G29" authorId="0" shapeId="0" xr:uid="{CC8E6EFA-8D2C-429A-A985-8A20B453ED2A}">
      <text>
        <r>
          <rPr>
            <b/>
            <sz val="9"/>
            <color indexed="81"/>
            <rFont val="Tahoma"/>
            <family val="2"/>
          </rPr>
          <t>CEPICI:Prière lier la DD scannée</t>
        </r>
        <r>
          <rPr>
            <sz val="9"/>
            <color indexed="81"/>
            <rFont val="Tahoma"/>
            <family val="2"/>
          </rPr>
          <t xml:space="preserve">
</t>
        </r>
      </text>
    </comment>
    <comment ref="F30" authorId="0" shapeId="0" xr:uid="{1211D2E6-934A-4FA9-BE60-BF9DCBA00E6D}">
      <text>
        <r>
          <rPr>
            <b/>
            <sz val="9"/>
            <color indexed="81"/>
            <rFont val="Tahoma"/>
            <family val="2"/>
          </rPr>
          <t>CEPICI:Prière lier la facture scannée</t>
        </r>
        <r>
          <rPr>
            <sz val="9"/>
            <color indexed="81"/>
            <rFont val="Tahoma"/>
            <family val="2"/>
          </rPr>
          <t xml:space="preserve">
</t>
        </r>
      </text>
    </comment>
    <comment ref="G30" authorId="0" shapeId="0" xr:uid="{C4C12D41-A8B0-43EF-9807-2829CD75F57D}">
      <text>
        <r>
          <rPr>
            <b/>
            <sz val="9"/>
            <color indexed="81"/>
            <rFont val="Tahoma"/>
            <family val="2"/>
          </rPr>
          <t>CEPICI:Prière lier la DD scannée</t>
        </r>
        <r>
          <rPr>
            <sz val="9"/>
            <color indexed="81"/>
            <rFont val="Tahoma"/>
            <family val="2"/>
          </rPr>
          <t xml:space="preserve">
</t>
        </r>
      </text>
    </comment>
    <comment ref="F31" authorId="0" shapeId="0" xr:uid="{A30FDC53-43CA-4276-922A-56847DBAC572}">
      <text>
        <r>
          <rPr>
            <b/>
            <sz val="9"/>
            <color indexed="81"/>
            <rFont val="Tahoma"/>
            <family val="2"/>
          </rPr>
          <t>CEPICI:Prière lier la facture scannée</t>
        </r>
        <r>
          <rPr>
            <sz val="9"/>
            <color indexed="81"/>
            <rFont val="Tahoma"/>
            <family val="2"/>
          </rPr>
          <t xml:space="preserve">
</t>
        </r>
      </text>
    </comment>
    <comment ref="G31" authorId="0" shapeId="0" xr:uid="{DC3FDCC0-1231-4147-BB8C-B65D589E151D}">
      <text>
        <r>
          <rPr>
            <b/>
            <sz val="9"/>
            <color indexed="81"/>
            <rFont val="Tahoma"/>
            <family val="2"/>
          </rPr>
          <t>CEPICI:Prière lier la DD scannée</t>
        </r>
        <r>
          <rPr>
            <sz val="9"/>
            <color indexed="81"/>
            <rFont val="Tahoma"/>
            <family val="2"/>
          </rPr>
          <t xml:space="preserve">
</t>
        </r>
      </text>
    </comment>
    <comment ref="F32" authorId="0" shapeId="0" xr:uid="{647EDEE3-BAD7-4CDE-BE83-DE0ED6B786EB}">
      <text>
        <r>
          <rPr>
            <b/>
            <sz val="9"/>
            <color indexed="81"/>
            <rFont val="Tahoma"/>
            <family val="2"/>
          </rPr>
          <t>CEPICI:Prière lier la facture scannée</t>
        </r>
        <r>
          <rPr>
            <sz val="9"/>
            <color indexed="81"/>
            <rFont val="Tahoma"/>
            <family val="2"/>
          </rPr>
          <t xml:space="preserve">
</t>
        </r>
      </text>
    </comment>
    <comment ref="G32" authorId="0" shapeId="0" xr:uid="{3E43060B-0738-4639-8E28-BDA2212F2765}">
      <text>
        <r>
          <rPr>
            <b/>
            <sz val="9"/>
            <color indexed="81"/>
            <rFont val="Tahoma"/>
            <family val="2"/>
          </rPr>
          <t>CEPICI:Prière lier la DD scannée</t>
        </r>
        <r>
          <rPr>
            <sz val="9"/>
            <color indexed="81"/>
            <rFont val="Tahoma"/>
            <family val="2"/>
          </rPr>
          <t xml:space="preserve">
</t>
        </r>
      </text>
    </comment>
    <comment ref="F33" authorId="0" shapeId="0" xr:uid="{1683A003-945A-4B4F-A1AB-AE4490B46DF2}">
      <text>
        <r>
          <rPr>
            <b/>
            <sz val="9"/>
            <color indexed="81"/>
            <rFont val="Tahoma"/>
            <family val="2"/>
          </rPr>
          <t>CEPICI:Prière lier la facture scannée</t>
        </r>
        <r>
          <rPr>
            <sz val="9"/>
            <color indexed="81"/>
            <rFont val="Tahoma"/>
            <family val="2"/>
          </rPr>
          <t xml:space="preserve">
</t>
        </r>
      </text>
    </comment>
    <comment ref="G33" authorId="0" shapeId="0" xr:uid="{668B3639-BF79-444E-A628-E2BF42E28AF5}">
      <text>
        <r>
          <rPr>
            <b/>
            <sz val="9"/>
            <color indexed="81"/>
            <rFont val="Tahoma"/>
            <family val="2"/>
          </rPr>
          <t>CEPICI:Prière lier la DD scannée</t>
        </r>
        <r>
          <rPr>
            <sz val="9"/>
            <color indexed="81"/>
            <rFont val="Tahoma"/>
            <family val="2"/>
          </rPr>
          <t xml:space="preserve">
</t>
        </r>
      </text>
    </comment>
    <comment ref="F34" authorId="0" shapeId="0" xr:uid="{D9A9F220-30AE-4740-8CC7-28DA55B5DD02}">
      <text>
        <r>
          <rPr>
            <b/>
            <sz val="9"/>
            <color indexed="81"/>
            <rFont val="Tahoma"/>
            <family val="2"/>
          </rPr>
          <t>CEPICI:Prière lier la facture scannée</t>
        </r>
        <r>
          <rPr>
            <sz val="9"/>
            <color indexed="81"/>
            <rFont val="Tahoma"/>
            <family val="2"/>
          </rPr>
          <t xml:space="preserve">
</t>
        </r>
      </text>
    </comment>
    <comment ref="G34" authorId="0" shapeId="0" xr:uid="{2E274AE3-6FB2-4519-8DED-FF9A2B26A778}">
      <text>
        <r>
          <rPr>
            <b/>
            <sz val="9"/>
            <color indexed="81"/>
            <rFont val="Tahoma"/>
            <family val="2"/>
          </rPr>
          <t>CEPICI:Prière lier la DD scannée</t>
        </r>
        <r>
          <rPr>
            <sz val="9"/>
            <color indexed="81"/>
            <rFont val="Tahoma"/>
            <family val="2"/>
          </rPr>
          <t xml:space="preserve">
</t>
        </r>
      </text>
    </comment>
    <comment ref="F35" authorId="0" shapeId="0" xr:uid="{0102F555-45EE-4F08-A7D4-AE3A9C78B444}">
      <text>
        <r>
          <rPr>
            <b/>
            <sz val="9"/>
            <color indexed="81"/>
            <rFont val="Tahoma"/>
            <family val="2"/>
          </rPr>
          <t>CEPICI:Prière lier la facture scannée</t>
        </r>
        <r>
          <rPr>
            <sz val="9"/>
            <color indexed="81"/>
            <rFont val="Tahoma"/>
            <family val="2"/>
          </rPr>
          <t xml:space="preserve">
</t>
        </r>
      </text>
    </comment>
    <comment ref="G35" authorId="0" shapeId="0" xr:uid="{D5D2A7E5-871E-4930-9D62-383FF5434227}">
      <text>
        <r>
          <rPr>
            <b/>
            <sz val="9"/>
            <color indexed="81"/>
            <rFont val="Tahoma"/>
            <family val="2"/>
          </rPr>
          <t>CEPICI:Prière lier la DD scannée</t>
        </r>
        <r>
          <rPr>
            <sz val="9"/>
            <color indexed="81"/>
            <rFont val="Tahoma"/>
            <family val="2"/>
          </rPr>
          <t xml:space="preserve">
</t>
        </r>
      </text>
    </comment>
    <comment ref="F36" authorId="0" shapeId="0" xr:uid="{85DD7522-7F21-419B-A350-D8A4C1849FC9}">
      <text>
        <r>
          <rPr>
            <b/>
            <sz val="9"/>
            <color indexed="81"/>
            <rFont val="Tahoma"/>
            <family val="2"/>
          </rPr>
          <t>CEPICI:Prière lier la facture scannée</t>
        </r>
        <r>
          <rPr>
            <sz val="9"/>
            <color indexed="81"/>
            <rFont val="Tahoma"/>
            <family val="2"/>
          </rPr>
          <t xml:space="preserve">
</t>
        </r>
      </text>
    </comment>
    <comment ref="G36" authorId="0" shapeId="0" xr:uid="{E4378F5D-CCC8-456B-8C06-66574529ECF1}">
      <text>
        <r>
          <rPr>
            <b/>
            <sz val="9"/>
            <color indexed="81"/>
            <rFont val="Tahoma"/>
            <family val="2"/>
          </rPr>
          <t>CEPICI:Prière lier la DD scannée</t>
        </r>
        <r>
          <rPr>
            <sz val="9"/>
            <color indexed="81"/>
            <rFont val="Tahoma"/>
            <family val="2"/>
          </rPr>
          <t xml:space="preserve">
</t>
        </r>
      </text>
    </comment>
    <comment ref="F37" authorId="0" shapeId="0" xr:uid="{789C9EA8-A9EE-4D1F-955B-735F4EF23B86}">
      <text>
        <r>
          <rPr>
            <b/>
            <sz val="9"/>
            <color indexed="81"/>
            <rFont val="Tahoma"/>
            <family val="2"/>
          </rPr>
          <t>CEPICI:Prière lier la facture scannée</t>
        </r>
        <r>
          <rPr>
            <sz val="9"/>
            <color indexed="81"/>
            <rFont val="Tahoma"/>
            <family val="2"/>
          </rPr>
          <t xml:space="preserve">
</t>
        </r>
      </text>
    </comment>
    <comment ref="G37" authorId="0" shapeId="0" xr:uid="{11E13524-E34C-4904-A7E7-0EB4456145E7}">
      <text>
        <r>
          <rPr>
            <b/>
            <sz val="9"/>
            <color indexed="81"/>
            <rFont val="Tahoma"/>
            <family val="2"/>
          </rPr>
          <t>CEPICI:Prière lier la DD scannée</t>
        </r>
        <r>
          <rPr>
            <sz val="9"/>
            <color indexed="81"/>
            <rFont val="Tahoma"/>
            <family val="2"/>
          </rPr>
          <t xml:space="preserve">
</t>
        </r>
      </text>
    </comment>
    <comment ref="F38" authorId="0" shapeId="0" xr:uid="{8E7FB2E6-DA43-4019-8FAF-F9E640DE67C7}">
      <text>
        <r>
          <rPr>
            <b/>
            <sz val="9"/>
            <color indexed="81"/>
            <rFont val="Tahoma"/>
            <family val="2"/>
          </rPr>
          <t>CEPICI:Prière lier la facture scannée</t>
        </r>
        <r>
          <rPr>
            <sz val="9"/>
            <color indexed="81"/>
            <rFont val="Tahoma"/>
            <family val="2"/>
          </rPr>
          <t xml:space="preserve">
</t>
        </r>
      </text>
    </comment>
    <comment ref="G38" authorId="0" shapeId="0" xr:uid="{1BF6648A-BDCA-4A04-BCCA-920ECBEC86FE}">
      <text>
        <r>
          <rPr>
            <b/>
            <sz val="9"/>
            <color indexed="81"/>
            <rFont val="Tahoma"/>
            <family val="2"/>
          </rPr>
          <t>CEPICI:Prière lier la DD scannée</t>
        </r>
        <r>
          <rPr>
            <sz val="9"/>
            <color indexed="81"/>
            <rFont val="Tahoma"/>
            <family val="2"/>
          </rPr>
          <t xml:space="preserve">
</t>
        </r>
      </text>
    </comment>
    <comment ref="F39" authorId="0" shapeId="0" xr:uid="{3722922A-BF34-499E-8361-1A34F457503A}">
      <text>
        <r>
          <rPr>
            <b/>
            <sz val="9"/>
            <color indexed="81"/>
            <rFont val="Tahoma"/>
            <family val="2"/>
          </rPr>
          <t>CEPICI:Prière lier la facture scannée</t>
        </r>
        <r>
          <rPr>
            <sz val="9"/>
            <color indexed="81"/>
            <rFont val="Tahoma"/>
            <family val="2"/>
          </rPr>
          <t xml:space="preserve">
</t>
        </r>
      </text>
    </comment>
    <comment ref="G39" authorId="0" shapeId="0" xr:uid="{BE0FAD82-E6CC-477C-870E-3DCC29A489C8}">
      <text>
        <r>
          <rPr>
            <b/>
            <sz val="9"/>
            <color indexed="81"/>
            <rFont val="Tahoma"/>
            <family val="2"/>
          </rPr>
          <t>CEPICI:Prière lier la DD scannée</t>
        </r>
        <r>
          <rPr>
            <sz val="9"/>
            <color indexed="81"/>
            <rFont val="Tahoma"/>
            <family val="2"/>
          </rPr>
          <t xml:space="preserve">
</t>
        </r>
      </text>
    </comment>
    <comment ref="F40" authorId="0" shapeId="0" xr:uid="{36C24451-2357-476F-8167-E124B4D61F46}">
      <text>
        <r>
          <rPr>
            <b/>
            <sz val="9"/>
            <color indexed="81"/>
            <rFont val="Tahoma"/>
            <family val="2"/>
          </rPr>
          <t>CEPICI:Prière lier la facture scannée</t>
        </r>
        <r>
          <rPr>
            <sz val="9"/>
            <color indexed="81"/>
            <rFont val="Tahoma"/>
            <family val="2"/>
          </rPr>
          <t xml:space="preserve">
</t>
        </r>
      </text>
    </comment>
    <comment ref="G40" authorId="0" shapeId="0" xr:uid="{B6AF58A7-F39A-4970-8AD5-3856F2461E46}">
      <text>
        <r>
          <rPr>
            <b/>
            <sz val="9"/>
            <color indexed="81"/>
            <rFont val="Tahoma"/>
            <family val="2"/>
          </rPr>
          <t>CEPICI:Prière lier la DD scannée</t>
        </r>
        <r>
          <rPr>
            <sz val="9"/>
            <color indexed="81"/>
            <rFont val="Tahoma"/>
            <family val="2"/>
          </rPr>
          <t xml:space="preserve">
</t>
        </r>
      </text>
    </comment>
    <comment ref="F41" authorId="0" shapeId="0" xr:uid="{9FE08203-3D28-4012-AE86-0771C5C39B8B}">
      <text>
        <r>
          <rPr>
            <b/>
            <sz val="9"/>
            <color indexed="81"/>
            <rFont val="Tahoma"/>
            <family val="2"/>
          </rPr>
          <t>CEPICI:Prière lier la facture scannée</t>
        </r>
        <r>
          <rPr>
            <sz val="9"/>
            <color indexed="81"/>
            <rFont val="Tahoma"/>
            <family val="2"/>
          </rPr>
          <t xml:space="preserve">
</t>
        </r>
      </text>
    </comment>
    <comment ref="G41" authorId="0" shapeId="0" xr:uid="{93DED0E6-6244-4D38-8517-ECCFF3F17BC1}">
      <text>
        <r>
          <rPr>
            <b/>
            <sz val="9"/>
            <color indexed="81"/>
            <rFont val="Tahoma"/>
            <family val="2"/>
          </rPr>
          <t>CEPICI:Prière lier la DD scannée</t>
        </r>
        <r>
          <rPr>
            <sz val="9"/>
            <color indexed="81"/>
            <rFont val="Tahoma"/>
            <family val="2"/>
          </rPr>
          <t xml:space="preserve">
</t>
        </r>
      </text>
    </comment>
    <comment ref="F42" authorId="0" shapeId="0" xr:uid="{AA0657BC-C08A-40AA-B891-DF510C1D6195}">
      <text>
        <r>
          <rPr>
            <b/>
            <sz val="9"/>
            <color indexed="81"/>
            <rFont val="Tahoma"/>
            <family val="2"/>
          </rPr>
          <t>CEPICI:Prière lier la facture scannée</t>
        </r>
        <r>
          <rPr>
            <sz val="9"/>
            <color indexed="81"/>
            <rFont val="Tahoma"/>
            <family val="2"/>
          </rPr>
          <t xml:space="preserve">
</t>
        </r>
      </text>
    </comment>
    <comment ref="G42" authorId="0" shapeId="0" xr:uid="{7035B020-56AF-4BA2-B039-2E227B74575C}">
      <text>
        <r>
          <rPr>
            <b/>
            <sz val="9"/>
            <color indexed="81"/>
            <rFont val="Tahoma"/>
            <family val="2"/>
          </rPr>
          <t>CEPICI:Prière lier la DD scannée</t>
        </r>
        <r>
          <rPr>
            <sz val="9"/>
            <color indexed="81"/>
            <rFont val="Tahoma"/>
            <family val="2"/>
          </rPr>
          <t xml:space="preserve">
</t>
        </r>
      </text>
    </comment>
    <comment ref="F43" authorId="0" shapeId="0" xr:uid="{98DBEFD9-D230-4556-AD97-10B14087CD6C}">
      <text>
        <r>
          <rPr>
            <b/>
            <sz val="9"/>
            <color indexed="81"/>
            <rFont val="Tahoma"/>
            <family val="2"/>
          </rPr>
          <t>CEPICI:Prière lier la facture scannée</t>
        </r>
        <r>
          <rPr>
            <sz val="9"/>
            <color indexed="81"/>
            <rFont val="Tahoma"/>
            <family val="2"/>
          </rPr>
          <t xml:space="preserve">
</t>
        </r>
      </text>
    </comment>
    <comment ref="G43" authorId="0" shapeId="0" xr:uid="{0EA1D9A1-D57A-46F1-A591-7ECB7BCA5E91}">
      <text>
        <r>
          <rPr>
            <b/>
            <sz val="9"/>
            <color indexed="81"/>
            <rFont val="Tahoma"/>
            <family val="2"/>
          </rPr>
          <t>CEPICI:Prière lier la DD scannée</t>
        </r>
        <r>
          <rPr>
            <sz val="9"/>
            <color indexed="81"/>
            <rFont val="Tahoma"/>
            <family val="2"/>
          </rPr>
          <t xml:space="preserve">
</t>
        </r>
      </text>
    </comment>
    <comment ref="F44" authorId="0" shapeId="0" xr:uid="{61D545E0-2FA5-4CB0-BFD3-4AD2D2DA0845}">
      <text>
        <r>
          <rPr>
            <b/>
            <sz val="9"/>
            <color indexed="81"/>
            <rFont val="Tahoma"/>
            <family val="2"/>
          </rPr>
          <t>CEPICI:Prière lier la facture scannée</t>
        </r>
        <r>
          <rPr>
            <sz val="9"/>
            <color indexed="81"/>
            <rFont val="Tahoma"/>
            <family val="2"/>
          </rPr>
          <t xml:space="preserve">
</t>
        </r>
      </text>
    </comment>
    <comment ref="G44" authorId="0" shapeId="0" xr:uid="{B56774E4-9181-4E31-B50B-C3911C4C12F4}">
      <text>
        <r>
          <rPr>
            <b/>
            <sz val="9"/>
            <color indexed="81"/>
            <rFont val="Tahoma"/>
            <family val="2"/>
          </rPr>
          <t>CEPICI:Prière lier la DD scannée</t>
        </r>
        <r>
          <rPr>
            <sz val="9"/>
            <color indexed="81"/>
            <rFont val="Tahoma"/>
            <family val="2"/>
          </rPr>
          <t xml:space="preserve">
</t>
        </r>
      </text>
    </comment>
    <comment ref="F45" authorId="0" shapeId="0" xr:uid="{F9238ABC-E496-4477-88EC-D8234E19E9C5}">
      <text>
        <r>
          <rPr>
            <b/>
            <sz val="9"/>
            <color indexed="81"/>
            <rFont val="Tahoma"/>
            <family val="2"/>
          </rPr>
          <t>CEPICI:Prière lier la facture scannée</t>
        </r>
        <r>
          <rPr>
            <sz val="9"/>
            <color indexed="81"/>
            <rFont val="Tahoma"/>
            <family val="2"/>
          </rPr>
          <t xml:space="preserve">
</t>
        </r>
      </text>
    </comment>
    <comment ref="G45" authorId="0" shapeId="0" xr:uid="{7B797760-2097-4481-B9D3-BB834CC10882}">
      <text>
        <r>
          <rPr>
            <b/>
            <sz val="9"/>
            <color indexed="81"/>
            <rFont val="Tahoma"/>
            <family val="2"/>
          </rPr>
          <t>CEPICI:Prière lier la DD scannée</t>
        </r>
        <r>
          <rPr>
            <sz val="9"/>
            <color indexed="81"/>
            <rFont val="Tahoma"/>
            <family val="2"/>
          </rPr>
          <t xml:space="preserve">
</t>
        </r>
      </text>
    </comment>
    <comment ref="F46" authorId="0" shapeId="0" xr:uid="{F64035CF-720D-4625-879B-BF09542F01FA}">
      <text>
        <r>
          <rPr>
            <b/>
            <sz val="9"/>
            <color indexed="81"/>
            <rFont val="Tahoma"/>
            <family val="2"/>
          </rPr>
          <t>CEPICI:Prière lier la facture scannée</t>
        </r>
        <r>
          <rPr>
            <sz val="9"/>
            <color indexed="81"/>
            <rFont val="Tahoma"/>
            <family val="2"/>
          </rPr>
          <t xml:space="preserve">
</t>
        </r>
      </text>
    </comment>
    <comment ref="G46" authorId="0" shapeId="0" xr:uid="{6CA5AE1E-9208-4945-8BC4-770F23816955}">
      <text>
        <r>
          <rPr>
            <b/>
            <sz val="9"/>
            <color indexed="81"/>
            <rFont val="Tahoma"/>
            <family val="2"/>
          </rPr>
          <t>CEPICI:Prière lier la DD scannée</t>
        </r>
        <r>
          <rPr>
            <sz val="9"/>
            <color indexed="81"/>
            <rFont val="Tahoma"/>
            <family val="2"/>
          </rPr>
          <t xml:space="preserve">
</t>
        </r>
      </text>
    </comment>
    <comment ref="F47" authorId="0" shapeId="0" xr:uid="{6A670A52-9D82-4A1B-9A40-3E869A6E1ABE}">
      <text>
        <r>
          <rPr>
            <b/>
            <sz val="9"/>
            <color indexed="81"/>
            <rFont val="Tahoma"/>
            <family val="2"/>
          </rPr>
          <t>CEPICI:Prière lier la facture scannée</t>
        </r>
        <r>
          <rPr>
            <sz val="9"/>
            <color indexed="81"/>
            <rFont val="Tahoma"/>
            <family val="2"/>
          </rPr>
          <t xml:space="preserve">
</t>
        </r>
      </text>
    </comment>
    <comment ref="G47" authorId="0" shapeId="0" xr:uid="{92929183-D7B9-4A09-84B8-40A5CAAD8F59}">
      <text>
        <r>
          <rPr>
            <b/>
            <sz val="9"/>
            <color indexed="81"/>
            <rFont val="Tahoma"/>
            <family val="2"/>
          </rPr>
          <t>CEPICI:Prière lier la DD scannée</t>
        </r>
        <r>
          <rPr>
            <sz val="9"/>
            <color indexed="81"/>
            <rFont val="Tahoma"/>
            <family val="2"/>
          </rPr>
          <t xml:space="preserve">
</t>
        </r>
      </text>
    </comment>
    <comment ref="F48" authorId="0" shapeId="0" xr:uid="{43FCAF56-16DD-46F3-88BF-B85DD2498316}">
      <text>
        <r>
          <rPr>
            <b/>
            <sz val="9"/>
            <color indexed="81"/>
            <rFont val="Tahoma"/>
            <family val="2"/>
          </rPr>
          <t>CEPICI:Prière lier la facture scannée</t>
        </r>
        <r>
          <rPr>
            <sz val="9"/>
            <color indexed="81"/>
            <rFont val="Tahoma"/>
            <family val="2"/>
          </rPr>
          <t xml:space="preserve">
</t>
        </r>
      </text>
    </comment>
    <comment ref="G48" authorId="0" shapeId="0" xr:uid="{43A3D0E0-C887-4D60-9209-09B679613166}">
      <text>
        <r>
          <rPr>
            <b/>
            <sz val="9"/>
            <color indexed="81"/>
            <rFont val="Tahoma"/>
            <family val="2"/>
          </rPr>
          <t>CEPICI:Prière lier la DD scannée</t>
        </r>
        <r>
          <rPr>
            <sz val="9"/>
            <color indexed="81"/>
            <rFont val="Tahoma"/>
            <family val="2"/>
          </rPr>
          <t xml:space="preserve">
</t>
        </r>
      </text>
    </comment>
    <comment ref="F49" authorId="0" shapeId="0" xr:uid="{7DC3EF32-9262-4BC7-BE31-2A2FE508CB0F}">
      <text>
        <r>
          <rPr>
            <b/>
            <sz val="9"/>
            <color indexed="81"/>
            <rFont val="Tahoma"/>
            <family val="2"/>
          </rPr>
          <t>CEPICI:Prière lier la facture scannée</t>
        </r>
        <r>
          <rPr>
            <sz val="9"/>
            <color indexed="81"/>
            <rFont val="Tahoma"/>
            <family val="2"/>
          </rPr>
          <t xml:space="preserve">
</t>
        </r>
      </text>
    </comment>
    <comment ref="G49" authorId="0" shapeId="0" xr:uid="{CDBA36FD-6932-44D2-B3F6-975976D0608A}">
      <text>
        <r>
          <rPr>
            <b/>
            <sz val="9"/>
            <color indexed="81"/>
            <rFont val="Tahoma"/>
            <family val="2"/>
          </rPr>
          <t>CEPICI:Prière lier la DD scannée</t>
        </r>
        <r>
          <rPr>
            <sz val="9"/>
            <color indexed="81"/>
            <rFont val="Tahoma"/>
            <family val="2"/>
          </rPr>
          <t xml:space="preserve">
</t>
        </r>
      </text>
    </comment>
    <comment ref="F50" authorId="0" shapeId="0" xr:uid="{99BDD86A-2D45-428D-A64B-5157BDC99EA2}">
      <text>
        <r>
          <rPr>
            <b/>
            <sz val="9"/>
            <color indexed="81"/>
            <rFont val="Tahoma"/>
            <family val="2"/>
          </rPr>
          <t>CEPICI:Prière lier la facture scannée</t>
        </r>
        <r>
          <rPr>
            <sz val="9"/>
            <color indexed="81"/>
            <rFont val="Tahoma"/>
            <family val="2"/>
          </rPr>
          <t xml:space="preserve">
</t>
        </r>
      </text>
    </comment>
    <comment ref="G50" authorId="0" shapeId="0" xr:uid="{713726FF-E705-4840-83E0-DA85078E1119}">
      <text>
        <r>
          <rPr>
            <b/>
            <sz val="9"/>
            <color indexed="81"/>
            <rFont val="Tahoma"/>
            <family val="2"/>
          </rPr>
          <t>CEPICI:Prière lier la DD scannée</t>
        </r>
        <r>
          <rPr>
            <sz val="9"/>
            <color indexed="81"/>
            <rFont val="Tahoma"/>
            <family val="2"/>
          </rPr>
          <t xml:space="preserve">
</t>
        </r>
      </text>
    </comment>
    <comment ref="F51" authorId="0" shapeId="0" xr:uid="{65FC3D68-63F3-4807-AA41-6CB5E24BB24A}">
      <text>
        <r>
          <rPr>
            <b/>
            <sz val="9"/>
            <color indexed="81"/>
            <rFont val="Tahoma"/>
            <family val="2"/>
          </rPr>
          <t>CEPICI:Prière lier la facture scannée</t>
        </r>
        <r>
          <rPr>
            <sz val="9"/>
            <color indexed="81"/>
            <rFont val="Tahoma"/>
            <family val="2"/>
          </rPr>
          <t xml:space="preserve">
</t>
        </r>
      </text>
    </comment>
    <comment ref="G51" authorId="0" shapeId="0" xr:uid="{86C41631-B8E6-4135-8BA5-E2660911A783}">
      <text>
        <r>
          <rPr>
            <b/>
            <sz val="9"/>
            <color indexed="81"/>
            <rFont val="Tahoma"/>
            <family val="2"/>
          </rPr>
          <t>CEPICI:Prière lier la DD scannée</t>
        </r>
        <r>
          <rPr>
            <sz val="9"/>
            <color indexed="81"/>
            <rFont val="Tahoma"/>
            <family val="2"/>
          </rPr>
          <t xml:space="preserve">
</t>
        </r>
      </text>
    </comment>
    <comment ref="F52" authorId="0" shapeId="0" xr:uid="{68F739F7-2A0A-4F63-BEC6-01942376BA43}">
      <text>
        <r>
          <rPr>
            <b/>
            <sz val="9"/>
            <color indexed="81"/>
            <rFont val="Tahoma"/>
            <family val="2"/>
          </rPr>
          <t>CEPICI:Prière lier la facture scannée</t>
        </r>
        <r>
          <rPr>
            <sz val="9"/>
            <color indexed="81"/>
            <rFont val="Tahoma"/>
            <family val="2"/>
          </rPr>
          <t xml:space="preserve">
</t>
        </r>
      </text>
    </comment>
    <comment ref="G52" authorId="0" shapeId="0" xr:uid="{47DAD50F-C335-40FD-BBA4-B0C03A404ECE}">
      <text>
        <r>
          <rPr>
            <b/>
            <sz val="9"/>
            <color indexed="81"/>
            <rFont val="Tahoma"/>
            <family val="2"/>
          </rPr>
          <t>CEPICI:Prière lier la DD scannée</t>
        </r>
        <r>
          <rPr>
            <sz val="9"/>
            <color indexed="81"/>
            <rFont val="Tahoma"/>
            <family val="2"/>
          </rPr>
          <t xml:space="preserve">
</t>
        </r>
      </text>
    </comment>
    <comment ref="F53" authorId="0" shapeId="0" xr:uid="{65E59DD6-C6DE-441F-BC51-5FD5EDBB9A0B}">
      <text>
        <r>
          <rPr>
            <b/>
            <sz val="9"/>
            <color indexed="81"/>
            <rFont val="Tahoma"/>
            <family val="2"/>
          </rPr>
          <t>CEPICI:Prière lier la facture scannée</t>
        </r>
        <r>
          <rPr>
            <sz val="9"/>
            <color indexed="81"/>
            <rFont val="Tahoma"/>
            <family val="2"/>
          </rPr>
          <t xml:space="preserve">
</t>
        </r>
      </text>
    </comment>
    <comment ref="G53" authorId="0" shapeId="0" xr:uid="{13DF2126-8FDE-4533-94AD-A5688B95A7FC}">
      <text>
        <r>
          <rPr>
            <b/>
            <sz val="9"/>
            <color indexed="81"/>
            <rFont val="Tahoma"/>
            <family val="2"/>
          </rPr>
          <t>CEPICI:Prière lier la DD scannée</t>
        </r>
        <r>
          <rPr>
            <sz val="9"/>
            <color indexed="81"/>
            <rFont val="Tahoma"/>
            <family val="2"/>
          </rPr>
          <t xml:space="preserve">
</t>
        </r>
      </text>
    </comment>
    <comment ref="F54" authorId="0" shapeId="0" xr:uid="{ECE1901C-814A-41E3-8C02-FFE0626C134B}">
      <text>
        <r>
          <rPr>
            <b/>
            <sz val="9"/>
            <color indexed="81"/>
            <rFont val="Tahoma"/>
            <family val="2"/>
          </rPr>
          <t>CEPICI:Prière lier la facture scannée</t>
        </r>
        <r>
          <rPr>
            <sz val="9"/>
            <color indexed="81"/>
            <rFont val="Tahoma"/>
            <family val="2"/>
          </rPr>
          <t xml:space="preserve">
</t>
        </r>
      </text>
    </comment>
    <comment ref="G54" authorId="0" shapeId="0" xr:uid="{36CA65C0-9836-4862-8E12-AC9128E959FB}">
      <text>
        <r>
          <rPr>
            <b/>
            <sz val="9"/>
            <color indexed="81"/>
            <rFont val="Tahoma"/>
            <family val="2"/>
          </rPr>
          <t>CEPICI:Prière lier la DD scannée</t>
        </r>
        <r>
          <rPr>
            <sz val="9"/>
            <color indexed="81"/>
            <rFont val="Tahoma"/>
            <family val="2"/>
          </rPr>
          <t xml:space="preserve">
</t>
        </r>
      </text>
    </comment>
    <comment ref="F55" authorId="0" shapeId="0" xr:uid="{5465EA64-4947-4737-B754-E2972013B922}">
      <text>
        <r>
          <rPr>
            <b/>
            <sz val="9"/>
            <color indexed="81"/>
            <rFont val="Tahoma"/>
            <family val="2"/>
          </rPr>
          <t>CEPICI:Prière lier la facture scannée</t>
        </r>
        <r>
          <rPr>
            <sz val="9"/>
            <color indexed="81"/>
            <rFont val="Tahoma"/>
            <family val="2"/>
          </rPr>
          <t xml:space="preserve">
</t>
        </r>
      </text>
    </comment>
    <comment ref="G55" authorId="0" shapeId="0" xr:uid="{0C2F67B3-2341-4B15-A9E3-6C1A4428AA9D}">
      <text>
        <r>
          <rPr>
            <b/>
            <sz val="9"/>
            <color indexed="81"/>
            <rFont val="Tahoma"/>
            <family val="2"/>
          </rPr>
          <t>CEPICI:Prière lier la DD scannée</t>
        </r>
        <r>
          <rPr>
            <sz val="9"/>
            <color indexed="81"/>
            <rFont val="Tahoma"/>
            <family val="2"/>
          </rPr>
          <t xml:space="preserve">
</t>
        </r>
      </text>
    </comment>
    <comment ref="F56" authorId="0" shapeId="0" xr:uid="{3F1081C5-54AC-4528-988E-F74E97604FB5}">
      <text>
        <r>
          <rPr>
            <b/>
            <sz val="9"/>
            <color indexed="81"/>
            <rFont val="Tahoma"/>
            <family val="2"/>
          </rPr>
          <t>CEPICI:Prière lier la facture scannée</t>
        </r>
        <r>
          <rPr>
            <sz val="9"/>
            <color indexed="81"/>
            <rFont val="Tahoma"/>
            <family val="2"/>
          </rPr>
          <t xml:space="preserve">
</t>
        </r>
      </text>
    </comment>
    <comment ref="G56" authorId="0" shapeId="0" xr:uid="{40BA18EC-C1FC-4CFE-AF1B-32778ABE72D7}">
      <text>
        <r>
          <rPr>
            <b/>
            <sz val="9"/>
            <color indexed="81"/>
            <rFont val="Tahoma"/>
            <family val="2"/>
          </rPr>
          <t>CEPICI:Prière lier la DD scannée</t>
        </r>
        <r>
          <rPr>
            <sz val="9"/>
            <color indexed="81"/>
            <rFont val="Tahoma"/>
            <family val="2"/>
          </rPr>
          <t xml:space="preserve">
</t>
        </r>
      </text>
    </comment>
    <comment ref="F57" authorId="0" shapeId="0" xr:uid="{B9CC7EF4-3145-4419-A723-0760CAF32876}">
      <text>
        <r>
          <rPr>
            <b/>
            <sz val="9"/>
            <color indexed="81"/>
            <rFont val="Tahoma"/>
            <family val="2"/>
          </rPr>
          <t>CEPICI:Prière lier la facture scannée</t>
        </r>
        <r>
          <rPr>
            <sz val="9"/>
            <color indexed="81"/>
            <rFont val="Tahoma"/>
            <family val="2"/>
          </rPr>
          <t xml:space="preserve">
</t>
        </r>
      </text>
    </comment>
    <comment ref="G57" authorId="0" shapeId="0" xr:uid="{B1335224-7B2E-42FE-B228-F1A68758DD70}">
      <text>
        <r>
          <rPr>
            <b/>
            <sz val="9"/>
            <color indexed="81"/>
            <rFont val="Tahoma"/>
            <family val="2"/>
          </rPr>
          <t>CEPICI:Prière lier la DD scannée</t>
        </r>
        <r>
          <rPr>
            <sz val="9"/>
            <color indexed="81"/>
            <rFont val="Tahoma"/>
            <family val="2"/>
          </rPr>
          <t xml:space="preserve">
</t>
        </r>
      </text>
    </comment>
    <comment ref="F58" authorId="0" shapeId="0" xr:uid="{4072E11D-C784-458A-86AF-9F41A1CB7E55}">
      <text>
        <r>
          <rPr>
            <b/>
            <sz val="9"/>
            <color indexed="81"/>
            <rFont val="Tahoma"/>
            <family val="2"/>
          </rPr>
          <t>CEPICI:Prière lier la facture scannée</t>
        </r>
        <r>
          <rPr>
            <sz val="9"/>
            <color indexed="81"/>
            <rFont val="Tahoma"/>
            <family val="2"/>
          </rPr>
          <t xml:space="preserve">
</t>
        </r>
      </text>
    </comment>
    <comment ref="G58" authorId="0" shapeId="0" xr:uid="{90D907A0-3BF0-49CE-AFE1-6510806F452A}">
      <text>
        <r>
          <rPr>
            <b/>
            <sz val="9"/>
            <color indexed="81"/>
            <rFont val="Tahoma"/>
            <family val="2"/>
          </rPr>
          <t>CEPICI:Prière lier la DD scannée</t>
        </r>
        <r>
          <rPr>
            <sz val="9"/>
            <color indexed="81"/>
            <rFont val="Tahoma"/>
            <family val="2"/>
          </rPr>
          <t xml:space="preserve">
</t>
        </r>
      </text>
    </comment>
    <comment ref="F59" authorId="0" shapeId="0" xr:uid="{C2E52322-B612-4A9C-8FBC-61D067CF4884}">
      <text>
        <r>
          <rPr>
            <b/>
            <sz val="9"/>
            <color indexed="81"/>
            <rFont val="Tahoma"/>
            <family val="2"/>
          </rPr>
          <t>CEPICI:Prière lier la facture scannée</t>
        </r>
        <r>
          <rPr>
            <sz val="9"/>
            <color indexed="81"/>
            <rFont val="Tahoma"/>
            <family val="2"/>
          </rPr>
          <t xml:space="preserve">
</t>
        </r>
      </text>
    </comment>
    <comment ref="G59" authorId="0" shapeId="0" xr:uid="{9478F522-771E-43AC-82EB-F69F71951BE8}">
      <text>
        <r>
          <rPr>
            <b/>
            <sz val="9"/>
            <color indexed="81"/>
            <rFont val="Tahoma"/>
            <family val="2"/>
          </rPr>
          <t>CEPICI:Prière lier la DD scannée</t>
        </r>
        <r>
          <rPr>
            <sz val="9"/>
            <color indexed="81"/>
            <rFont val="Tahoma"/>
            <family val="2"/>
          </rPr>
          <t xml:space="preserve">
</t>
        </r>
      </text>
    </comment>
    <comment ref="F60" authorId="0" shapeId="0" xr:uid="{94B77CDC-E6DD-40BF-A3A0-288602C9713C}">
      <text>
        <r>
          <rPr>
            <b/>
            <sz val="9"/>
            <color indexed="81"/>
            <rFont val="Tahoma"/>
            <family val="2"/>
          </rPr>
          <t>CEPICI:Prière lier la facture scannée</t>
        </r>
        <r>
          <rPr>
            <sz val="9"/>
            <color indexed="81"/>
            <rFont val="Tahoma"/>
            <family val="2"/>
          </rPr>
          <t xml:space="preserve">
</t>
        </r>
      </text>
    </comment>
    <comment ref="G60" authorId="0" shapeId="0" xr:uid="{E6B24738-3F50-4539-9FB9-5ADF6B8C8E5F}">
      <text>
        <r>
          <rPr>
            <b/>
            <sz val="9"/>
            <color indexed="81"/>
            <rFont val="Tahoma"/>
            <family val="2"/>
          </rPr>
          <t>CEPICI:Prière lier la DD scannée</t>
        </r>
        <r>
          <rPr>
            <sz val="9"/>
            <color indexed="81"/>
            <rFont val="Tahoma"/>
            <family val="2"/>
          </rPr>
          <t xml:space="preserve">
</t>
        </r>
      </text>
    </comment>
    <comment ref="F61" authorId="0" shapeId="0" xr:uid="{A699FE29-6E8E-4B66-BEEC-AC4D6C9EC6A5}">
      <text>
        <r>
          <rPr>
            <b/>
            <sz val="9"/>
            <color indexed="81"/>
            <rFont val="Tahoma"/>
            <family val="2"/>
          </rPr>
          <t>CEPICI:Prière lier la facture scannée</t>
        </r>
        <r>
          <rPr>
            <sz val="9"/>
            <color indexed="81"/>
            <rFont val="Tahoma"/>
            <family val="2"/>
          </rPr>
          <t xml:space="preserve">
</t>
        </r>
      </text>
    </comment>
    <comment ref="G61" authorId="0" shapeId="0" xr:uid="{747BD5DD-DA9F-451F-B965-447C158B0BA3}">
      <text>
        <r>
          <rPr>
            <b/>
            <sz val="9"/>
            <color indexed="81"/>
            <rFont val="Tahoma"/>
            <family val="2"/>
          </rPr>
          <t>CEPICI:Prière lier la DD scannée</t>
        </r>
        <r>
          <rPr>
            <sz val="9"/>
            <color indexed="81"/>
            <rFont val="Tahoma"/>
            <family val="2"/>
          </rPr>
          <t xml:space="preserve">
</t>
        </r>
      </text>
    </comment>
    <comment ref="F62" authorId="0" shapeId="0" xr:uid="{0CA17766-47A1-483E-BA9E-31879004C688}">
      <text>
        <r>
          <rPr>
            <b/>
            <sz val="9"/>
            <color indexed="81"/>
            <rFont val="Tahoma"/>
            <family val="2"/>
          </rPr>
          <t>CEPICI:Prière lier la facture scannée</t>
        </r>
        <r>
          <rPr>
            <sz val="9"/>
            <color indexed="81"/>
            <rFont val="Tahoma"/>
            <family val="2"/>
          </rPr>
          <t xml:space="preserve">
</t>
        </r>
      </text>
    </comment>
    <comment ref="G62" authorId="0" shapeId="0" xr:uid="{836F93B8-6427-41AA-A167-385A0DD342E5}">
      <text>
        <r>
          <rPr>
            <b/>
            <sz val="9"/>
            <color indexed="81"/>
            <rFont val="Tahoma"/>
            <family val="2"/>
          </rPr>
          <t>CEPICI:Prière lier la DD scannée</t>
        </r>
        <r>
          <rPr>
            <sz val="9"/>
            <color indexed="81"/>
            <rFont val="Tahoma"/>
            <family val="2"/>
          </rPr>
          <t xml:space="preserve">
</t>
        </r>
      </text>
    </comment>
    <comment ref="F63" authorId="0" shapeId="0" xr:uid="{882F1C49-E653-4A4D-AAD8-2CF0FE70A792}">
      <text>
        <r>
          <rPr>
            <b/>
            <sz val="9"/>
            <color indexed="81"/>
            <rFont val="Tahoma"/>
            <family val="2"/>
          </rPr>
          <t>CEPICI:Prière lier la facture scannée</t>
        </r>
        <r>
          <rPr>
            <sz val="9"/>
            <color indexed="81"/>
            <rFont val="Tahoma"/>
            <family val="2"/>
          </rPr>
          <t xml:space="preserve">
</t>
        </r>
      </text>
    </comment>
    <comment ref="G63" authorId="0" shapeId="0" xr:uid="{9A6034AA-7AD0-47FA-B3C6-D48AB6D908EF}">
      <text>
        <r>
          <rPr>
            <b/>
            <sz val="9"/>
            <color indexed="81"/>
            <rFont val="Tahoma"/>
            <family val="2"/>
          </rPr>
          <t>CEPICI:Prière lier la DD scannée</t>
        </r>
        <r>
          <rPr>
            <sz val="9"/>
            <color indexed="81"/>
            <rFont val="Tahoma"/>
            <family val="2"/>
          </rPr>
          <t xml:space="preserve">
</t>
        </r>
      </text>
    </comment>
    <comment ref="F64" authorId="0" shapeId="0" xr:uid="{6E437120-47B8-49AD-928F-E687D64237E8}">
      <text>
        <r>
          <rPr>
            <b/>
            <sz val="9"/>
            <color indexed="81"/>
            <rFont val="Tahoma"/>
            <family val="2"/>
          </rPr>
          <t>CEPICI:Prière lier la facture scannée</t>
        </r>
        <r>
          <rPr>
            <sz val="9"/>
            <color indexed="81"/>
            <rFont val="Tahoma"/>
            <family val="2"/>
          </rPr>
          <t xml:space="preserve">
</t>
        </r>
      </text>
    </comment>
    <comment ref="G64" authorId="0" shapeId="0" xr:uid="{5D7259E2-5355-4986-BC8E-39CCCE034858}">
      <text>
        <r>
          <rPr>
            <b/>
            <sz val="9"/>
            <color indexed="81"/>
            <rFont val="Tahoma"/>
            <family val="2"/>
          </rPr>
          <t>CEPICI:Prière lier la DD scannée</t>
        </r>
        <r>
          <rPr>
            <sz val="9"/>
            <color indexed="81"/>
            <rFont val="Tahoma"/>
            <family val="2"/>
          </rPr>
          <t xml:space="preserve">
</t>
        </r>
      </text>
    </comment>
    <comment ref="F65" authorId="0" shapeId="0" xr:uid="{0ED921DC-BACF-4D03-BC50-180DA1A3EAE5}">
      <text>
        <r>
          <rPr>
            <b/>
            <sz val="9"/>
            <color indexed="81"/>
            <rFont val="Tahoma"/>
            <family val="2"/>
          </rPr>
          <t>CEPICI:Prière lier la facture scannée</t>
        </r>
        <r>
          <rPr>
            <sz val="9"/>
            <color indexed="81"/>
            <rFont val="Tahoma"/>
            <family val="2"/>
          </rPr>
          <t xml:space="preserve">
</t>
        </r>
      </text>
    </comment>
    <comment ref="G65" authorId="0" shapeId="0" xr:uid="{E780138E-D9C4-4C34-9C13-63B18286222D}">
      <text>
        <r>
          <rPr>
            <b/>
            <sz val="9"/>
            <color indexed="81"/>
            <rFont val="Tahoma"/>
            <family val="2"/>
          </rPr>
          <t>CEPICI:Prière lier la DD scannée</t>
        </r>
        <r>
          <rPr>
            <sz val="9"/>
            <color indexed="81"/>
            <rFont val="Tahoma"/>
            <family val="2"/>
          </rPr>
          <t xml:space="preserve">
</t>
        </r>
      </text>
    </comment>
    <comment ref="F66" authorId="0" shapeId="0" xr:uid="{18C65412-5E9B-4DB0-8C9E-2728567BF245}">
      <text>
        <r>
          <rPr>
            <b/>
            <sz val="9"/>
            <color indexed="81"/>
            <rFont val="Tahoma"/>
            <family val="2"/>
          </rPr>
          <t>CEPICI:Prière lier la facture scannée</t>
        </r>
        <r>
          <rPr>
            <sz val="9"/>
            <color indexed="81"/>
            <rFont val="Tahoma"/>
            <family val="2"/>
          </rPr>
          <t xml:space="preserve">
</t>
        </r>
      </text>
    </comment>
    <comment ref="G66" authorId="0" shapeId="0" xr:uid="{94FB7EE4-C887-44CE-BD98-41E53B0EDF1F}">
      <text>
        <r>
          <rPr>
            <b/>
            <sz val="9"/>
            <color indexed="81"/>
            <rFont val="Tahoma"/>
            <family val="2"/>
          </rPr>
          <t>CEPICI:Prière lier la DD scannée</t>
        </r>
        <r>
          <rPr>
            <sz val="9"/>
            <color indexed="81"/>
            <rFont val="Tahoma"/>
            <family val="2"/>
          </rPr>
          <t xml:space="preserve">
</t>
        </r>
      </text>
    </comment>
    <comment ref="F67" authorId="0" shapeId="0" xr:uid="{EF7251A3-7916-4215-8C3A-A846855E5E6D}">
      <text>
        <r>
          <rPr>
            <b/>
            <sz val="9"/>
            <color indexed="81"/>
            <rFont val="Tahoma"/>
            <family val="2"/>
          </rPr>
          <t>CEPICI:Prière lier la facture scannée</t>
        </r>
        <r>
          <rPr>
            <sz val="9"/>
            <color indexed="81"/>
            <rFont val="Tahoma"/>
            <family val="2"/>
          </rPr>
          <t xml:space="preserve">
</t>
        </r>
      </text>
    </comment>
    <comment ref="G67" authorId="0" shapeId="0" xr:uid="{A2929B49-36A6-44DE-B789-E9C46382A774}">
      <text>
        <r>
          <rPr>
            <b/>
            <sz val="9"/>
            <color indexed="81"/>
            <rFont val="Tahoma"/>
            <family val="2"/>
          </rPr>
          <t>CEPICI:Prière lier la DD scannée</t>
        </r>
        <r>
          <rPr>
            <sz val="9"/>
            <color indexed="81"/>
            <rFont val="Tahoma"/>
            <family val="2"/>
          </rPr>
          <t xml:space="preserve">
</t>
        </r>
      </text>
    </comment>
    <comment ref="F68" authorId="0" shapeId="0" xr:uid="{A3CCD797-BBED-473E-B467-1B453D17B11A}">
      <text>
        <r>
          <rPr>
            <b/>
            <sz val="9"/>
            <color indexed="81"/>
            <rFont val="Tahoma"/>
            <family val="2"/>
          </rPr>
          <t>CEPICI:Prière lier la facture scannée</t>
        </r>
        <r>
          <rPr>
            <sz val="9"/>
            <color indexed="81"/>
            <rFont val="Tahoma"/>
            <family val="2"/>
          </rPr>
          <t xml:space="preserve">
</t>
        </r>
      </text>
    </comment>
    <comment ref="G68" authorId="0" shapeId="0" xr:uid="{42CF26B1-9A6A-47CE-B777-AF364DEA5A2D}">
      <text>
        <r>
          <rPr>
            <b/>
            <sz val="9"/>
            <color indexed="81"/>
            <rFont val="Tahoma"/>
            <family val="2"/>
          </rPr>
          <t>CEPICI:Prière lier la DD scannée</t>
        </r>
        <r>
          <rPr>
            <sz val="9"/>
            <color indexed="81"/>
            <rFont val="Tahoma"/>
            <family val="2"/>
          </rPr>
          <t xml:space="preserve">
</t>
        </r>
      </text>
    </comment>
    <comment ref="F69" authorId="0" shapeId="0" xr:uid="{CA0C67B6-3A3C-4EA5-9A05-79F5451EE00E}">
      <text>
        <r>
          <rPr>
            <b/>
            <sz val="9"/>
            <color indexed="81"/>
            <rFont val="Tahoma"/>
            <family val="2"/>
          </rPr>
          <t>CEPICI:Prière lier la facture scannée</t>
        </r>
        <r>
          <rPr>
            <sz val="9"/>
            <color indexed="81"/>
            <rFont val="Tahoma"/>
            <family val="2"/>
          </rPr>
          <t xml:space="preserve">
</t>
        </r>
      </text>
    </comment>
    <comment ref="G69" authorId="0" shapeId="0" xr:uid="{86D9171E-EFF9-4F21-A177-4F033DC13653}">
      <text>
        <r>
          <rPr>
            <b/>
            <sz val="9"/>
            <color indexed="81"/>
            <rFont val="Tahoma"/>
            <family val="2"/>
          </rPr>
          <t>CEPICI:Prière lier la DD scannée</t>
        </r>
        <r>
          <rPr>
            <sz val="9"/>
            <color indexed="81"/>
            <rFont val="Tahoma"/>
            <family val="2"/>
          </rPr>
          <t xml:space="preserve">
</t>
        </r>
      </text>
    </comment>
    <comment ref="F70" authorId="0" shapeId="0" xr:uid="{E3EBA555-0D2F-48AB-8839-06F6E19270F5}">
      <text>
        <r>
          <rPr>
            <b/>
            <sz val="9"/>
            <color indexed="81"/>
            <rFont val="Tahoma"/>
            <family val="2"/>
          </rPr>
          <t>CEPICI:Prière lier la facture scannée</t>
        </r>
        <r>
          <rPr>
            <sz val="9"/>
            <color indexed="81"/>
            <rFont val="Tahoma"/>
            <family val="2"/>
          </rPr>
          <t xml:space="preserve">
</t>
        </r>
      </text>
    </comment>
    <comment ref="G70" authorId="0" shapeId="0" xr:uid="{635F7094-14FF-4369-9B1F-C3D84D33B5EF}">
      <text>
        <r>
          <rPr>
            <b/>
            <sz val="9"/>
            <color indexed="81"/>
            <rFont val="Tahoma"/>
            <family val="2"/>
          </rPr>
          <t>CEPICI:Prière lier la DD scannée</t>
        </r>
        <r>
          <rPr>
            <sz val="9"/>
            <color indexed="81"/>
            <rFont val="Tahoma"/>
            <family val="2"/>
          </rPr>
          <t xml:space="preserve">
</t>
        </r>
      </text>
    </comment>
    <comment ref="F71" authorId="0" shapeId="0" xr:uid="{B422BFA9-D522-46D8-9F02-9C6480BD960E}">
      <text>
        <r>
          <rPr>
            <b/>
            <sz val="9"/>
            <color indexed="81"/>
            <rFont val="Tahoma"/>
            <family val="2"/>
          </rPr>
          <t>CEPICI:Prière lier la facture scannée</t>
        </r>
        <r>
          <rPr>
            <sz val="9"/>
            <color indexed="81"/>
            <rFont val="Tahoma"/>
            <family val="2"/>
          </rPr>
          <t xml:space="preserve">
</t>
        </r>
      </text>
    </comment>
    <comment ref="G71" authorId="0" shapeId="0" xr:uid="{54CF9BFE-1104-4FB0-A3A2-06318F0281BF}">
      <text>
        <r>
          <rPr>
            <b/>
            <sz val="9"/>
            <color indexed="81"/>
            <rFont val="Tahoma"/>
            <family val="2"/>
          </rPr>
          <t>CEPICI:Prière lier la DD scannée</t>
        </r>
        <r>
          <rPr>
            <sz val="9"/>
            <color indexed="81"/>
            <rFont val="Tahoma"/>
            <family val="2"/>
          </rPr>
          <t xml:space="preserve">
</t>
        </r>
      </text>
    </comment>
    <comment ref="F72" authorId="0" shapeId="0" xr:uid="{A372AC72-60F6-4E33-AD6A-BAC0A2C8375D}">
      <text>
        <r>
          <rPr>
            <b/>
            <sz val="9"/>
            <color indexed="81"/>
            <rFont val="Tahoma"/>
            <family val="2"/>
          </rPr>
          <t>CEPICI:Prière lier la facture scannée</t>
        </r>
        <r>
          <rPr>
            <sz val="9"/>
            <color indexed="81"/>
            <rFont val="Tahoma"/>
            <family val="2"/>
          </rPr>
          <t xml:space="preserve">
</t>
        </r>
      </text>
    </comment>
    <comment ref="G72" authorId="0" shapeId="0" xr:uid="{CC2825F4-E003-491C-8825-59B3D4E7C892}">
      <text>
        <r>
          <rPr>
            <b/>
            <sz val="9"/>
            <color indexed="81"/>
            <rFont val="Tahoma"/>
            <family val="2"/>
          </rPr>
          <t>CEPICI:Prière lier la DD scannée</t>
        </r>
        <r>
          <rPr>
            <sz val="9"/>
            <color indexed="81"/>
            <rFont val="Tahoma"/>
            <family val="2"/>
          </rPr>
          <t xml:space="preserve">
</t>
        </r>
      </text>
    </comment>
    <comment ref="F73" authorId="0" shapeId="0" xr:uid="{6906FC57-C3BE-432A-96B8-15A6943C61E8}">
      <text>
        <r>
          <rPr>
            <b/>
            <sz val="9"/>
            <color indexed="81"/>
            <rFont val="Tahoma"/>
            <family val="2"/>
          </rPr>
          <t>CEPICI:Prière lier la facture scannée</t>
        </r>
        <r>
          <rPr>
            <sz val="9"/>
            <color indexed="81"/>
            <rFont val="Tahoma"/>
            <family val="2"/>
          </rPr>
          <t xml:space="preserve">
</t>
        </r>
      </text>
    </comment>
    <comment ref="G73" authorId="0" shapeId="0" xr:uid="{F000CDDD-B607-4CD4-B59C-68477FE419E2}">
      <text>
        <r>
          <rPr>
            <b/>
            <sz val="9"/>
            <color indexed="81"/>
            <rFont val="Tahoma"/>
            <family val="2"/>
          </rPr>
          <t>CEPICI:Prière lier la DD scannée</t>
        </r>
        <r>
          <rPr>
            <sz val="9"/>
            <color indexed="81"/>
            <rFont val="Tahoma"/>
            <family val="2"/>
          </rPr>
          <t xml:space="preserve">
</t>
        </r>
      </text>
    </comment>
    <comment ref="F74" authorId="0" shapeId="0" xr:uid="{CA35ADB5-EE97-42D2-B051-6D0C70B4181F}">
      <text>
        <r>
          <rPr>
            <b/>
            <sz val="9"/>
            <color indexed="81"/>
            <rFont val="Tahoma"/>
            <family val="2"/>
          </rPr>
          <t>CEPICI:Prière lier la facture scannée</t>
        </r>
        <r>
          <rPr>
            <sz val="9"/>
            <color indexed="81"/>
            <rFont val="Tahoma"/>
            <family val="2"/>
          </rPr>
          <t xml:space="preserve">
</t>
        </r>
      </text>
    </comment>
    <comment ref="G74" authorId="0" shapeId="0" xr:uid="{A7883642-DB06-4273-A907-AA7EC2AD19D0}">
      <text>
        <r>
          <rPr>
            <b/>
            <sz val="9"/>
            <color indexed="81"/>
            <rFont val="Tahoma"/>
            <family val="2"/>
          </rPr>
          <t>CEPICI:Prière lier la DD scannée</t>
        </r>
        <r>
          <rPr>
            <sz val="9"/>
            <color indexed="81"/>
            <rFont val="Tahoma"/>
            <family val="2"/>
          </rPr>
          <t xml:space="preserve">
</t>
        </r>
      </text>
    </comment>
    <comment ref="F75" authorId="0" shapeId="0" xr:uid="{8E21631F-B324-416E-B37B-8FF9672E850E}">
      <text>
        <r>
          <rPr>
            <b/>
            <sz val="9"/>
            <color indexed="81"/>
            <rFont val="Tahoma"/>
            <family val="2"/>
          </rPr>
          <t>CEPICI:Prière lier la facture scannée</t>
        </r>
        <r>
          <rPr>
            <sz val="9"/>
            <color indexed="81"/>
            <rFont val="Tahoma"/>
            <family val="2"/>
          </rPr>
          <t xml:space="preserve">
</t>
        </r>
      </text>
    </comment>
    <comment ref="G75" authorId="0" shapeId="0" xr:uid="{64AA7B8A-0498-4BA3-8599-4CD654A2E568}">
      <text>
        <r>
          <rPr>
            <b/>
            <sz val="9"/>
            <color indexed="81"/>
            <rFont val="Tahoma"/>
            <family val="2"/>
          </rPr>
          <t>CEPICI:Prière lier la DD scannée</t>
        </r>
        <r>
          <rPr>
            <sz val="9"/>
            <color indexed="81"/>
            <rFont val="Tahoma"/>
            <family val="2"/>
          </rPr>
          <t xml:space="preserve">
</t>
        </r>
      </text>
    </comment>
    <comment ref="F76" authorId="0" shapeId="0" xr:uid="{221EF5CE-B20B-4772-81B8-C2E331999084}">
      <text>
        <r>
          <rPr>
            <b/>
            <sz val="9"/>
            <color indexed="81"/>
            <rFont val="Tahoma"/>
            <family val="2"/>
          </rPr>
          <t>CEPICI:Prière lier la facture scannée</t>
        </r>
        <r>
          <rPr>
            <sz val="9"/>
            <color indexed="81"/>
            <rFont val="Tahoma"/>
            <family val="2"/>
          </rPr>
          <t xml:space="preserve">
</t>
        </r>
      </text>
    </comment>
    <comment ref="G76" authorId="0" shapeId="0" xr:uid="{2E88ED82-E1CC-4358-BD53-F45EE7BF8FAF}">
      <text>
        <r>
          <rPr>
            <b/>
            <sz val="9"/>
            <color indexed="81"/>
            <rFont val="Tahoma"/>
            <family val="2"/>
          </rPr>
          <t>CEPICI:Prière lier la DD scannée</t>
        </r>
        <r>
          <rPr>
            <sz val="9"/>
            <color indexed="81"/>
            <rFont val="Tahoma"/>
            <family val="2"/>
          </rPr>
          <t xml:space="preserve">
</t>
        </r>
      </text>
    </comment>
    <comment ref="F77" authorId="0" shapeId="0" xr:uid="{DA582C09-73B7-42D2-BD7C-C399B68AC209}">
      <text>
        <r>
          <rPr>
            <b/>
            <sz val="9"/>
            <color indexed="81"/>
            <rFont val="Tahoma"/>
            <family val="2"/>
          </rPr>
          <t>CEPICI:Prière lier la facture scannée</t>
        </r>
        <r>
          <rPr>
            <sz val="9"/>
            <color indexed="81"/>
            <rFont val="Tahoma"/>
            <family val="2"/>
          </rPr>
          <t xml:space="preserve">
</t>
        </r>
      </text>
    </comment>
    <comment ref="G77" authorId="0" shapeId="0" xr:uid="{E199FDC4-019B-4B49-8C15-73064B5890BE}">
      <text>
        <r>
          <rPr>
            <b/>
            <sz val="9"/>
            <color indexed="81"/>
            <rFont val="Tahoma"/>
            <family val="2"/>
          </rPr>
          <t>CEPICI:Prière lier la DD scannée</t>
        </r>
        <r>
          <rPr>
            <sz val="9"/>
            <color indexed="81"/>
            <rFont val="Tahoma"/>
            <family val="2"/>
          </rPr>
          <t xml:space="preserve">
</t>
        </r>
      </text>
    </comment>
    <comment ref="F78" authorId="0" shapeId="0" xr:uid="{F9C9ED36-3730-4A9F-8B54-9156AE4AD911}">
      <text>
        <r>
          <rPr>
            <b/>
            <sz val="9"/>
            <color indexed="81"/>
            <rFont val="Tahoma"/>
            <family val="2"/>
          </rPr>
          <t>CEPICI:Prière lier la facture scannée</t>
        </r>
        <r>
          <rPr>
            <sz val="9"/>
            <color indexed="81"/>
            <rFont val="Tahoma"/>
            <family val="2"/>
          </rPr>
          <t xml:space="preserve">
</t>
        </r>
      </text>
    </comment>
    <comment ref="G78" authorId="0" shapeId="0" xr:uid="{CF990E70-CA70-4CE1-96BF-ABCF93FA939A}">
      <text>
        <r>
          <rPr>
            <b/>
            <sz val="9"/>
            <color indexed="81"/>
            <rFont val="Tahoma"/>
            <family val="2"/>
          </rPr>
          <t>CEPICI:Prière lier la DD scannée</t>
        </r>
        <r>
          <rPr>
            <sz val="9"/>
            <color indexed="81"/>
            <rFont val="Tahoma"/>
            <family val="2"/>
          </rPr>
          <t xml:space="preserve">
</t>
        </r>
      </text>
    </comment>
    <comment ref="F79" authorId="0" shapeId="0" xr:uid="{C18A8831-4E10-4610-9E74-20C4F0EF98B7}">
      <text>
        <r>
          <rPr>
            <b/>
            <sz val="9"/>
            <color indexed="81"/>
            <rFont val="Tahoma"/>
            <family val="2"/>
          </rPr>
          <t>CEPICI:Prière lier la facture scannée</t>
        </r>
        <r>
          <rPr>
            <sz val="9"/>
            <color indexed="81"/>
            <rFont val="Tahoma"/>
            <family val="2"/>
          </rPr>
          <t xml:space="preserve">
</t>
        </r>
      </text>
    </comment>
    <comment ref="G79" authorId="0" shapeId="0" xr:uid="{78A2BD49-7F83-4E00-8AA1-898EE5650D02}">
      <text>
        <r>
          <rPr>
            <b/>
            <sz val="9"/>
            <color indexed="81"/>
            <rFont val="Tahoma"/>
            <family val="2"/>
          </rPr>
          <t>CEPICI:Prière lier la DD scannée</t>
        </r>
        <r>
          <rPr>
            <sz val="9"/>
            <color indexed="81"/>
            <rFont val="Tahoma"/>
            <family val="2"/>
          </rPr>
          <t xml:space="preserve">
</t>
        </r>
      </text>
    </comment>
    <comment ref="F80" authorId="0" shapeId="0" xr:uid="{FE7EF8BC-ECBA-4CE7-AE4C-76C5EDAD90AD}">
      <text>
        <r>
          <rPr>
            <b/>
            <sz val="9"/>
            <color indexed="81"/>
            <rFont val="Tahoma"/>
            <family val="2"/>
          </rPr>
          <t>CEPICI:Prière lier la facture scannée</t>
        </r>
        <r>
          <rPr>
            <sz val="9"/>
            <color indexed="81"/>
            <rFont val="Tahoma"/>
            <family val="2"/>
          </rPr>
          <t xml:space="preserve">
</t>
        </r>
      </text>
    </comment>
    <comment ref="G80" authorId="0" shapeId="0" xr:uid="{4D197DBC-FCDE-439F-BED3-9D4DC28B7717}">
      <text>
        <r>
          <rPr>
            <b/>
            <sz val="9"/>
            <color indexed="81"/>
            <rFont val="Tahoma"/>
            <family val="2"/>
          </rPr>
          <t>CEPICI:Prière lier la DD scannée</t>
        </r>
        <r>
          <rPr>
            <sz val="9"/>
            <color indexed="81"/>
            <rFont val="Tahoma"/>
            <family val="2"/>
          </rPr>
          <t xml:space="preserve">
</t>
        </r>
      </text>
    </comment>
    <comment ref="F81" authorId="0" shapeId="0" xr:uid="{FBB07783-C672-491C-A28B-6D061608E28C}">
      <text>
        <r>
          <rPr>
            <b/>
            <sz val="9"/>
            <color indexed="81"/>
            <rFont val="Tahoma"/>
            <family val="2"/>
          </rPr>
          <t>CEPICI:Prière lier la facture scannée</t>
        </r>
        <r>
          <rPr>
            <sz val="9"/>
            <color indexed="81"/>
            <rFont val="Tahoma"/>
            <family val="2"/>
          </rPr>
          <t xml:space="preserve">
</t>
        </r>
      </text>
    </comment>
    <comment ref="G81" authorId="0" shapeId="0" xr:uid="{F837895C-E57D-4F45-8920-54F100C782D2}">
      <text>
        <r>
          <rPr>
            <b/>
            <sz val="9"/>
            <color indexed="81"/>
            <rFont val="Tahoma"/>
            <family val="2"/>
          </rPr>
          <t>CEPICI:Prière lier la DD scannée</t>
        </r>
        <r>
          <rPr>
            <sz val="9"/>
            <color indexed="81"/>
            <rFont val="Tahoma"/>
            <family val="2"/>
          </rPr>
          <t xml:space="preserve">
</t>
        </r>
      </text>
    </comment>
    <comment ref="F82" authorId="0" shapeId="0" xr:uid="{F437BC7F-28DB-4BAC-9087-E6682807A9AE}">
      <text>
        <r>
          <rPr>
            <b/>
            <sz val="9"/>
            <color indexed="81"/>
            <rFont val="Tahoma"/>
            <family val="2"/>
          </rPr>
          <t>CEPICI:Prière lier la facture scannée</t>
        </r>
        <r>
          <rPr>
            <sz val="9"/>
            <color indexed="81"/>
            <rFont val="Tahoma"/>
            <family val="2"/>
          </rPr>
          <t xml:space="preserve">
</t>
        </r>
      </text>
    </comment>
    <comment ref="G82" authorId="0" shapeId="0" xr:uid="{36666C3D-3102-443F-B64E-5BCBD44B4118}">
      <text>
        <r>
          <rPr>
            <b/>
            <sz val="9"/>
            <color indexed="81"/>
            <rFont val="Tahoma"/>
            <family val="2"/>
          </rPr>
          <t>CEPICI:Prière lier la DD scannée</t>
        </r>
        <r>
          <rPr>
            <sz val="9"/>
            <color indexed="81"/>
            <rFont val="Tahoma"/>
            <family val="2"/>
          </rPr>
          <t xml:space="preserve">
</t>
        </r>
      </text>
    </comment>
    <comment ref="F83" authorId="0" shapeId="0" xr:uid="{D5B805C8-1F49-4C2F-A780-1E09DD9A578A}">
      <text>
        <r>
          <rPr>
            <b/>
            <sz val="9"/>
            <color indexed="81"/>
            <rFont val="Tahoma"/>
            <family val="2"/>
          </rPr>
          <t>CEPICI:Prière lier la facture scannée</t>
        </r>
        <r>
          <rPr>
            <sz val="9"/>
            <color indexed="81"/>
            <rFont val="Tahoma"/>
            <family val="2"/>
          </rPr>
          <t xml:space="preserve">
</t>
        </r>
      </text>
    </comment>
    <comment ref="G83" authorId="0" shapeId="0" xr:uid="{047BCDAA-96F2-4841-BE76-A4AADCDCD0A7}">
      <text>
        <r>
          <rPr>
            <b/>
            <sz val="9"/>
            <color indexed="81"/>
            <rFont val="Tahoma"/>
            <family val="2"/>
          </rPr>
          <t>CEPICI:Prière lier la DD scannée</t>
        </r>
        <r>
          <rPr>
            <sz val="9"/>
            <color indexed="81"/>
            <rFont val="Tahoma"/>
            <family val="2"/>
          </rPr>
          <t xml:space="preserve">
</t>
        </r>
      </text>
    </comment>
    <comment ref="F84" authorId="0" shapeId="0" xr:uid="{9102A081-B53C-420F-84F5-4A5E54920A11}">
      <text>
        <r>
          <rPr>
            <b/>
            <sz val="9"/>
            <color indexed="81"/>
            <rFont val="Tahoma"/>
            <family val="2"/>
          </rPr>
          <t>CEPICI:Prière lier la facture scannée</t>
        </r>
        <r>
          <rPr>
            <sz val="9"/>
            <color indexed="81"/>
            <rFont val="Tahoma"/>
            <family val="2"/>
          </rPr>
          <t xml:space="preserve">
</t>
        </r>
      </text>
    </comment>
    <comment ref="G84" authorId="0" shapeId="0" xr:uid="{5149B83C-A94E-4832-8374-2C1D54321ABD}">
      <text>
        <r>
          <rPr>
            <b/>
            <sz val="9"/>
            <color indexed="81"/>
            <rFont val="Tahoma"/>
            <family val="2"/>
          </rPr>
          <t>CEPICI:Prière lier la DD scannée</t>
        </r>
        <r>
          <rPr>
            <sz val="9"/>
            <color indexed="81"/>
            <rFont val="Tahoma"/>
            <family val="2"/>
          </rPr>
          <t xml:space="preserve">
</t>
        </r>
      </text>
    </comment>
    <comment ref="F85" authorId="0" shapeId="0" xr:uid="{A472360B-5380-4524-A733-7E5E96F86401}">
      <text>
        <r>
          <rPr>
            <b/>
            <sz val="9"/>
            <color indexed="81"/>
            <rFont val="Tahoma"/>
            <family val="2"/>
          </rPr>
          <t>CEPICI:Prière lier la facture scannée</t>
        </r>
        <r>
          <rPr>
            <sz val="9"/>
            <color indexed="81"/>
            <rFont val="Tahoma"/>
            <family val="2"/>
          </rPr>
          <t xml:space="preserve">
</t>
        </r>
      </text>
    </comment>
    <comment ref="G85" authorId="0" shapeId="0" xr:uid="{B8454D16-09C3-4993-BBA9-84E50A896FF5}">
      <text>
        <r>
          <rPr>
            <b/>
            <sz val="9"/>
            <color indexed="81"/>
            <rFont val="Tahoma"/>
            <family val="2"/>
          </rPr>
          <t>CEPICI:Prière lier la DD scannée</t>
        </r>
        <r>
          <rPr>
            <sz val="9"/>
            <color indexed="81"/>
            <rFont val="Tahoma"/>
            <family val="2"/>
          </rPr>
          <t xml:space="preserve">
</t>
        </r>
      </text>
    </comment>
    <comment ref="F86" authorId="0" shapeId="0" xr:uid="{21267FD0-FBCB-4BF9-ABE7-3767F427DE53}">
      <text>
        <r>
          <rPr>
            <b/>
            <sz val="9"/>
            <color indexed="81"/>
            <rFont val="Tahoma"/>
            <family val="2"/>
          </rPr>
          <t>CEPICI:Prière lier la facture scannée</t>
        </r>
        <r>
          <rPr>
            <sz val="9"/>
            <color indexed="81"/>
            <rFont val="Tahoma"/>
            <family val="2"/>
          </rPr>
          <t xml:space="preserve">
</t>
        </r>
      </text>
    </comment>
    <comment ref="G86" authorId="0" shapeId="0" xr:uid="{DDE61B36-B773-40AF-85FC-195026D61D23}">
      <text>
        <r>
          <rPr>
            <b/>
            <sz val="9"/>
            <color indexed="81"/>
            <rFont val="Tahoma"/>
            <family val="2"/>
          </rPr>
          <t>CEPICI:Prière lier la DD scannée</t>
        </r>
        <r>
          <rPr>
            <sz val="9"/>
            <color indexed="81"/>
            <rFont val="Tahoma"/>
            <family val="2"/>
          </rPr>
          <t xml:space="preserve">
</t>
        </r>
      </text>
    </comment>
    <comment ref="F87" authorId="0" shapeId="0" xr:uid="{05AF15E8-F339-4C0B-BA29-7CBD815F3F8E}">
      <text>
        <r>
          <rPr>
            <b/>
            <sz val="9"/>
            <color indexed="81"/>
            <rFont val="Tahoma"/>
            <family val="2"/>
          </rPr>
          <t>CEPICI:Prière lier la facture scannée</t>
        </r>
        <r>
          <rPr>
            <sz val="9"/>
            <color indexed="81"/>
            <rFont val="Tahoma"/>
            <family val="2"/>
          </rPr>
          <t xml:space="preserve">
</t>
        </r>
      </text>
    </comment>
    <comment ref="G87" authorId="0" shapeId="0" xr:uid="{A880EB43-B312-4D40-9FE8-C8CE49A42538}">
      <text>
        <r>
          <rPr>
            <b/>
            <sz val="9"/>
            <color indexed="81"/>
            <rFont val="Tahoma"/>
            <family val="2"/>
          </rPr>
          <t>CEPICI:Prière lier la DD scannée</t>
        </r>
        <r>
          <rPr>
            <sz val="9"/>
            <color indexed="81"/>
            <rFont val="Tahoma"/>
            <family val="2"/>
          </rPr>
          <t xml:space="preserve">
</t>
        </r>
      </text>
    </comment>
    <comment ref="F88" authorId="0" shapeId="0" xr:uid="{8D9B7C4B-E937-46BE-8E0B-734B449784E5}">
      <text>
        <r>
          <rPr>
            <b/>
            <sz val="9"/>
            <color indexed="81"/>
            <rFont val="Tahoma"/>
            <family val="2"/>
          </rPr>
          <t>CEPICI:Prière lier la facture scannée</t>
        </r>
        <r>
          <rPr>
            <sz val="9"/>
            <color indexed="81"/>
            <rFont val="Tahoma"/>
            <family val="2"/>
          </rPr>
          <t xml:space="preserve">
</t>
        </r>
      </text>
    </comment>
    <comment ref="G88" authorId="0" shapeId="0" xr:uid="{6549628C-5FFF-40CB-B283-41ACC349F750}">
      <text>
        <r>
          <rPr>
            <b/>
            <sz val="9"/>
            <color indexed="81"/>
            <rFont val="Tahoma"/>
            <family val="2"/>
          </rPr>
          <t>CEPICI:Prière lier la DD scannée</t>
        </r>
        <r>
          <rPr>
            <sz val="9"/>
            <color indexed="81"/>
            <rFont val="Tahoma"/>
            <family val="2"/>
          </rPr>
          <t xml:space="preserve">
</t>
        </r>
      </text>
    </comment>
    <comment ref="F89" authorId="0" shapeId="0" xr:uid="{ED3BBED9-E41B-497C-9CDD-47DD35C2A62F}">
      <text>
        <r>
          <rPr>
            <b/>
            <sz val="9"/>
            <color indexed="81"/>
            <rFont val="Tahoma"/>
            <family val="2"/>
          </rPr>
          <t>CEPICI:Prière lier la facture scannée</t>
        </r>
        <r>
          <rPr>
            <sz val="9"/>
            <color indexed="81"/>
            <rFont val="Tahoma"/>
            <family val="2"/>
          </rPr>
          <t xml:space="preserve">
</t>
        </r>
      </text>
    </comment>
    <comment ref="G89" authorId="0" shapeId="0" xr:uid="{0DB08184-6FF1-41C2-AB02-1D3696A86EF4}">
      <text>
        <r>
          <rPr>
            <b/>
            <sz val="9"/>
            <color indexed="81"/>
            <rFont val="Tahoma"/>
            <family val="2"/>
          </rPr>
          <t>CEPICI:Prière lier la DD scannée</t>
        </r>
        <r>
          <rPr>
            <sz val="9"/>
            <color indexed="81"/>
            <rFont val="Tahoma"/>
            <family val="2"/>
          </rPr>
          <t xml:space="preserve">
</t>
        </r>
      </text>
    </comment>
    <comment ref="F90" authorId="0" shapeId="0" xr:uid="{BF9A1678-820E-4F46-8CA3-0299573AEAA7}">
      <text>
        <r>
          <rPr>
            <b/>
            <sz val="9"/>
            <color indexed="81"/>
            <rFont val="Tahoma"/>
            <family val="2"/>
          </rPr>
          <t>CEPICI:Prière lier la facture scannée</t>
        </r>
        <r>
          <rPr>
            <sz val="9"/>
            <color indexed="81"/>
            <rFont val="Tahoma"/>
            <family val="2"/>
          </rPr>
          <t xml:space="preserve">
</t>
        </r>
      </text>
    </comment>
    <comment ref="G90" authorId="0" shapeId="0" xr:uid="{668AFDB4-53E7-4D79-8407-58E826A7D893}">
      <text>
        <r>
          <rPr>
            <b/>
            <sz val="9"/>
            <color indexed="81"/>
            <rFont val="Tahoma"/>
            <family val="2"/>
          </rPr>
          <t>CEPICI:Prière lier la DD scannée</t>
        </r>
        <r>
          <rPr>
            <sz val="9"/>
            <color indexed="81"/>
            <rFont val="Tahoma"/>
            <family val="2"/>
          </rPr>
          <t xml:space="preserve">
</t>
        </r>
      </text>
    </comment>
    <comment ref="F91" authorId="0" shapeId="0" xr:uid="{729FDFA2-1CC0-428C-A887-F32EB31E08E3}">
      <text>
        <r>
          <rPr>
            <b/>
            <sz val="9"/>
            <color indexed="81"/>
            <rFont val="Tahoma"/>
            <family val="2"/>
          </rPr>
          <t>CEPICI:Prière lier la facture scannée</t>
        </r>
        <r>
          <rPr>
            <sz val="9"/>
            <color indexed="81"/>
            <rFont val="Tahoma"/>
            <family val="2"/>
          </rPr>
          <t xml:space="preserve">
</t>
        </r>
      </text>
    </comment>
    <comment ref="G91" authorId="0" shapeId="0" xr:uid="{3D180C76-5972-4F58-988E-04311D2F3F16}">
      <text>
        <r>
          <rPr>
            <b/>
            <sz val="9"/>
            <color indexed="81"/>
            <rFont val="Tahoma"/>
            <family val="2"/>
          </rPr>
          <t>CEPICI:Prière lier la DD scannée</t>
        </r>
        <r>
          <rPr>
            <sz val="9"/>
            <color indexed="81"/>
            <rFont val="Tahoma"/>
            <family val="2"/>
          </rPr>
          <t xml:space="preserve">
</t>
        </r>
      </text>
    </comment>
    <comment ref="F92" authorId="0" shapeId="0" xr:uid="{44BB85D2-E99B-4885-A50A-B3C0B35DD187}">
      <text>
        <r>
          <rPr>
            <b/>
            <sz val="9"/>
            <color indexed="81"/>
            <rFont val="Tahoma"/>
            <family val="2"/>
          </rPr>
          <t>CEPICI:Prière lier la facture scannée</t>
        </r>
        <r>
          <rPr>
            <sz val="9"/>
            <color indexed="81"/>
            <rFont val="Tahoma"/>
            <family val="2"/>
          </rPr>
          <t xml:space="preserve">
</t>
        </r>
      </text>
    </comment>
    <comment ref="G92" authorId="0" shapeId="0" xr:uid="{ED380F76-A5F1-4814-B789-B3258CF2310F}">
      <text>
        <r>
          <rPr>
            <b/>
            <sz val="9"/>
            <color indexed="81"/>
            <rFont val="Tahoma"/>
            <family val="2"/>
          </rPr>
          <t>CEPICI:Prière lier la DD scannée</t>
        </r>
        <r>
          <rPr>
            <sz val="9"/>
            <color indexed="81"/>
            <rFont val="Tahoma"/>
            <family val="2"/>
          </rPr>
          <t xml:space="preserve">
</t>
        </r>
      </text>
    </comment>
    <comment ref="F93" authorId="0" shapeId="0" xr:uid="{DBEA8416-9BD3-4372-825E-7D4459324FA3}">
      <text>
        <r>
          <rPr>
            <b/>
            <sz val="9"/>
            <color indexed="81"/>
            <rFont val="Tahoma"/>
            <family val="2"/>
          </rPr>
          <t>CEPICI:Prière lier la facture scannée</t>
        </r>
        <r>
          <rPr>
            <sz val="9"/>
            <color indexed="81"/>
            <rFont val="Tahoma"/>
            <family val="2"/>
          </rPr>
          <t xml:space="preserve">
</t>
        </r>
      </text>
    </comment>
    <comment ref="G93" authorId="0" shapeId="0" xr:uid="{D902B189-5D8A-4F3F-873C-5B4CD6EA307E}">
      <text>
        <r>
          <rPr>
            <b/>
            <sz val="9"/>
            <color indexed="81"/>
            <rFont val="Tahoma"/>
            <family val="2"/>
          </rPr>
          <t>CEPICI:Prière lier la DD scannée</t>
        </r>
        <r>
          <rPr>
            <sz val="9"/>
            <color indexed="81"/>
            <rFont val="Tahoma"/>
            <family val="2"/>
          </rPr>
          <t xml:space="preserve">
</t>
        </r>
      </text>
    </comment>
    <comment ref="F94" authorId="0" shapeId="0" xr:uid="{F93E8F23-CAEA-47B7-AF19-F6EEA6AD7F95}">
      <text>
        <r>
          <rPr>
            <b/>
            <sz val="9"/>
            <color indexed="81"/>
            <rFont val="Tahoma"/>
            <family val="2"/>
          </rPr>
          <t>CEPICI:Prière lier la facture scannée</t>
        </r>
        <r>
          <rPr>
            <sz val="9"/>
            <color indexed="81"/>
            <rFont val="Tahoma"/>
            <family val="2"/>
          </rPr>
          <t xml:space="preserve">
</t>
        </r>
      </text>
    </comment>
    <comment ref="G94" authorId="0" shapeId="0" xr:uid="{5B909914-0820-4F5A-9202-F7A5E72743A4}">
      <text>
        <r>
          <rPr>
            <b/>
            <sz val="9"/>
            <color indexed="81"/>
            <rFont val="Tahoma"/>
            <family val="2"/>
          </rPr>
          <t>CEPICI:Prière lier la DD scannée</t>
        </r>
        <r>
          <rPr>
            <sz val="9"/>
            <color indexed="81"/>
            <rFont val="Tahoma"/>
            <family val="2"/>
          </rPr>
          <t xml:space="preserve">
</t>
        </r>
      </text>
    </comment>
    <comment ref="F95" authorId="0" shapeId="0" xr:uid="{7AE84E70-AA11-4EC6-A9A2-8072BC79D47C}">
      <text>
        <r>
          <rPr>
            <b/>
            <sz val="9"/>
            <color indexed="81"/>
            <rFont val="Tahoma"/>
            <family val="2"/>
          </rPr>
          <t>CEPICI:Prière lier la facture scannée</t>
        </r>
        <r>
          <rPr>
            <sz val="9"/>
            <color indexed="81"/>
            <rFont val="Tahoma"/>
            <family val="2"/>
          </rPr>
          <t xml:space="preserve">
</t>
        </r>
      </text>
    </comment>
    <comment ref="G95" authorId="0" shapeId="0" xr:uid="{13B70A2B-3553-4C86-89D2-5440FF743C16}">
      <text>
        <r>
          <rPr>
            <b/>
            <sz val="9"/>
            <color indexed="81"/>
            <rFont val="Tahoma"/>
            <family val="2"/>
          </rPr>
          <t>CEPICI:Prière lier la DD scannée</t>
        </r>
        <r>
          <rPr>
            <sz val="9"/>
            <color indexed="81"/>
            <rFont val="Tahoma"/>
            <family val="2"/>
          </rPr>
          <t xml:space="preserve">
</t>
        </r>
      </text>
    </comment>
    <comment ref="F96" authorId="0" shapeId="0" xr:uid="{A8499181-6E84-4498-BE66-3FF99ED0478E}">
      <text>
        <r>
          <rPr>
            <b/>
            <sz val="9"/>
            <color indexed="81"/>
            <rFont val="Tahoma"/>
            <family val="2"/>
          </rPr>
          <t>CEPICI:Prière lier la facture scannée</t>
        </r>
        <r>
          <rPr>
            <sz val="9"/>
            <color indexed="81"/>
            <rFont val="Tahoma"/>
            <family val="2"/>
          </rPr>
          <t xml:space="preserve">
</t>
        </r>
      </text>
    </comment>
    <comment ref="G96" authorId="0" shapeId="0" xr:uid="{ED58AB03-74C8-4B46-AEBC-62D5329569EA}">
      <text>
        <r>
          <rPr>
            <b/>
            <sz val="9"/>
            <color indexed="81"/>
            <rFont val="Tahoma"/>
            <family val="2"/>
          </rPr>
          <t>CEPICI:Prière lier la DD scannée</t>
        </r>
        <r>
          <rPr>
            <sz val="9"/>
            <color indexed="81"/>
            <rFont val="Tahoma"/>
            <family val="2"/>
          </rPr>
          <t xml:space="preserve">
</t>
        </r>
      </text>
    </comment>
    <comment ref="F97" authorId="0" shapeId="0" xr:uid="{D85683D6-834B-4CD9-84E2-8478B1B1E831}">
      <text>
        <r>
          <rPr>
            <b/>
            <sz val="9"/>
            <color indexed="81"/>
            <rFont val="Tahoma"/>
            <family val="2"/>
          </rPr>
          <t>CEPICI:Prière lier la facture scannée</t>
        </r>
        <r>
          <rPr>
            <sz val="9"/>
            <color indexed="81"/>
            <rFont val="Tahoma"/>
            <family val="2"/>
          </rPr>
          <t xml:space="preserve">
</t>
        </r>
      </text>
    </comment>
    <comment ref="G97" authorId="0" shapeId="0" xr:uid="{52E3A6D1-089E-4E89-90C2-68000320A355}">
      <text>
        <r>
          <rPr>
            <b/>
            <sz val="9"/>
            <color indexed="81"/>
            <rFont val="Tahoma"/>
            <family val="2"/>
          </rPr>
          <t>CEPICI:Prière lier la DD scannée</t>
        </r>
        <r>
          <rPr>
            <sz val="9"/>
            <color indexed="81"/>
            <rFont val="Tahoma"/>
            <family val="2"/>
          </rPr>
          <t xml:space="preserve">
</t>
        </r>
      </text>
    </comment>
    <comment ref="F98" authorId="0" shapeId="0" xr:uid="{D1B01933-9C39-416C-998A-8D7E1B031716}">
      <text>
        <r>
          <rPr>
            <b/>
            <sz val="9"/>
            <color indexed="81"/>
            <rFont val="Tahoma"/>
            <family val="2"/>
          </rPr>
          <t>CEPICI:Prière lier la facture scannée</t>
        </r>
        <r>
          <rPr>
            <sz val="9"/>
            <color indexed="81"/>
            <rFont val="Tahoma"/>
            <family val="2"/>
          </rPr>
          <t xml:space="preserve">
</t>
        </r>
      </text>
    </comment>
    <comment ref="G98" authorId="0" shapeId="0" xr:uid="{34931238-CA4E-4F6A-9AE8-DFE7A853B3B0}">
      <text>
        <r>
          <rPr>
            <b/>
            <sz val="9"/>
            <color indexed="81"/>
            <rFont val="Tahoma"/>
            <family val="2"/>
          </rPr>
          <t>CEPICI:Prière lier la DD scannée</t>
        </r>
        <r>
          <rPr>
            <sz val="9"/>
            <color indexed="81"/>
            <rFont val="Tahoma"/>
            <family val="2"/>
          </rPr>
          <t xml:space="preserve">
</t>
        </r>
      </text>
    </comment>
    <comment ref="F99" authorId="0" shapeId="0" xr:uid="{BF83403E-1A04-4888-A9AF-0F6018F00128}">
      <text>
        <r>
          <rPr>
            <b/>
            <sz val="9"/>
            <color indexed="81"/>
            <rFont val="Tahoma"/>
            <family val="2"/>
          </rPr>
          <t>CEPICI:Prière lier la facture scannée</t>
        </r>
        <r>
          <rPr>
            <sz val="9"/>
            <color indexed="81"/>
            <rFont val="Tahoma"/>
            <family val="2"/>
          </rPr>
          <t xml:space="preserve">
</t>
        </r>
      </text>
    </comment>
    <comment ref="G99" authorId="0" shapeId="0" xr:uid="{3A5F5857-2AB1-4D7B-8090-375C49278DAB}">
      <text>
        <r>
          <rPr>
            <b/>
            <sz val="9"/>
            <color indexed="81"/>
            <rFont val="Tahoma"/>
            <family val="2"/>
          </rPr>
          <t>CEPICI:Prière lier la DD scannée</t>
        </r>
        <r>
          <rPr>
            <sz val="9"/>
            <color indexed="81"/>
            <rFont val="Tahoma"/>
            <family val="2"/>
          </rPr>
          <t xml:space="preserve">
</t>
        </r>
      </text>
    </comment>
    <comment ref="F100" authorId="0" shapeId="0" xr:uid="{045CD8CF-5811-43A9-AF10-A9B6ABCF648C}">
      <text>
        <r>
          <rPr>
            <b/>
            <sz val="9"/>
            <color indexed="81"/>
            <rFont val="Tahoma"/>
            <family val="2"/>
          </rPr>
          <t>CEPICI:Prière lier la facture scannée</t>
        </r>
        <r>
          <rPr>
            <sz val="9"/>
            <color indexed="81"/>
            <rFont val="Tahoma"/>
            <family val="2"/>
          </rPr>
          <t xml:space="preserve">
</t>
        </r>
      </text>
    </comment>
    <comment ref="G100" authorId="0" shapeId="0" xr:uid="{3F50FE84-B440-4C1B-851D-63E357AE6E55}">
      <text>
        <r>
          <rPr>
            <b/>
            <sz val="9"/>
            <color indexed="81"/>
            <rFont val="Tahoma"/>
            <family val="2"/>
          </rPr>
          <t>CEPICI:Prière lier la DD scannée</t>
        </r>
        <r>
          <rPr>
            <sz val="9"/>
            <color indexed="81"/>
            <rFont val="Tahoma"/>
            <family val="2"/>
          </rPr>
          <t xml:space="preserve">
</t>
        </r>
      </text>
    </comment>
    <comment ref="F101" authorId="0" shapeId="0" xr:uid="{7532BB48-6D9F-461D-9BF3-E16D68C95F37}">
      <text>
        <r>
          <rPr>
            <b/>
            <sz val="9"/>
            <color indexed="81"/>
            <rFont val="Tahoma"/>
            <family val="2"/>
          </rPr>
          <t>CEPICI:Prière lier la facture scannée</t>
        </r>
        <r>
          <rPr>
            <sz val="9"/>
            <color indexed="81"/>
            <rFont val="Tahoma"/>
            <family val="2"/>
          </rPr>
          <t xml:space="preserve">
</t>
        </r>
      </text>
    </comment>
    <comment ref="G101" authorId="0" shapeId="0" xr:uid="{580D2D24-22E6-4AB0-ABF4-DF0F473F4744}">
      <text>
        <r>
          <rPr>
            <b/>
            <sz val="9"/>
            <color indexed="81"/>
            <rFont val="Tahoma"/>
            <family val="2"/>
          </rPr>
          <t>CEPICI:Prière lier la DD scannée</t>
        </r>
        <r>
          <rPr>
            <sz val="9"/>
            <color indexed="81"/>
            <rFont val="Tahoma"/>
            <family val="2"/>
          </rPr>
          <t xml:space="preserve">
</t>
        </r>
      </text>
    </comment>
    <comment ref="F102" authorId="0" shapeId="0" xr:uid="{A5D14674-8700-4500-B64E-2C6FB90883E8}">
      <text>
        <r>
          <rPr>
            <b/>
            <sz val="9"/>
            <color indexed="81"/>
            <rFont val="Tahoma"/>
            <family val="2"/>
          </rPr>
          <t>CEPICI:Prière lier la facture scannée</t>
        </r>
        <r>
          <rPr>
            <sz val="9"/>
            <color indexed="81"/>
            <rFont val="Tahoma"/>
            <family val="2"/>
          </rPr>
          <t xml:space="preserve">
</t>
        </r>
      </text>
    </comment>
    <comment ref="G102" authorId="0" shapeId="0" xr:uid="{F38DE37B-C1A8-44FC-88CF-D2DE87C7C262}">
      <text>
        <r>
          <rPr>
            <b/>
            <sz val="9"/>
            <color indexed="81"/>
            <rFont val="Tahoma"/>
            <family val="2"/>
          </rPr>
          <t>CEPICI:Prière lier la DD scannée</t>
        </r>
        <r>
          <rPr>
            <sz val="9"/>
            <color indexed="81"/>
            <rFont val="Tahoma"/>
            <family val="2"/>
          </rPr>
          <t xml:space="preserve">
</t>
        </r>
      </text>
    </comment>
    <comment ref="F103" authorId="0" shapeId="0" xr:uid="{4E0A4591-9709-4EB9-BA7F-BBDC1D136274}">
      <text>
        <r>
          <rPr>
            <b/>
            <sz val="9"/>
            <color indexed="81"/>
            <rFont val="Tahoma"/>
            <family val="2"/>
          </rPr>
          <t>CEPICI:Prière lier la facture scannée</t>
        </r>
        <r>
          <rPr>
            <sz val="9"/>
            <color indexed="81"/>
            <rFont val="Tahoma"/>
            <family val="2"/>
          </rPr>
          <t xml:space="preserve">
</t>
        </r>
      </text>
    </comment>
    <comment ref="G103" authorId="0" shapeId="0" xr:uid="{80AAE6A3-8C5C-4F56-AD01-C8A078D7B67C}">
      <text>
        <r>
          <rPr>
            <b/>
            <sz val="9"/>
            <color indexed="81"/>
            <rFont val="Tahoma"/>
            <family val="2"/>
          </rPr>
          <t>CEPICI:Prière lier la DD scannée</t>
        </r>
        <r>
          <rPr>
            <sz val="9"/>
            <color indexed="81"/>
            <rFont val="Tahoma"/>
            <family val="2"/>
          </rPr>
          <t xml:space="preserve">
</t>
        </r>
      </text>
    </comment>
    <comment ref="F104" authorId="0" shapeId="0" xr:uid="{1B9B8C13-865A-46A8-9F87-AE62EF0E49EF}">
      <text>
        <r>
          <rPr>
            <b/>
            <sz val="9"/>
            <color indexed="81"/>
            <rFont val="Tahoma"/>
            <family val="2"/>
          </rPr>
          <t>CEPICI:Prière lier la facture scannée</t>
        </r>
        <r>
          <rPr>
            <sz val="9"/>
            <color indexed="81"/>
            <rFont val="Tahoma"/>
            <family val="2"/>
          </rPr>
          <t xml:space="preserve">
</t>
        </r>
      </text>
    </comment>
    <comment ref="G104" authorId="0" shapeId="0" xr:uid="{8255F5AC-B1D6-4A3F-A771-9CA80F6E4966}">
      <text>
        <r>
          <rPr>
            <b/>
            <sz val="9"/>
            <color indexed="81"/>
            <rFont val="Tahoma"/>
            <family val="2"/>
          </rPr>
          <t>CEPICI:Prière lier la DD scannée</t>
        </r>
        <r>
          <rPr>
            <sz val="9"/>
            <color indexed="81"/>
            <rFont val="Tahoma"/>
            <family val="2"/>
          </rPr>
          <t xml:space="preserve">
</t>
        </r>
      </text>
    </comment>
    <comment ref="F105" authorId="0" shapeId="0" xr:uid="{3731BE1E-2734-4827-9FA9-B5D5B643AA01}">
      <text>
        <r>
          <rPr>
            <b/>
            <sz val="9"/>
            <color indexed="81"/>
            <rFont val="Tahoma"/>
            <family val="2"/>
          </rPr>
          <t>CEPICI:Prière lier la facture scannée</t>
        </r>
        <r>
          <rPr>
            <sz val="9"/>
            <color indexed="81"/>
            <rFont val="Tahoma"/>
            <family val="2"/>
          </rPr>
          <t xml:space="preserve">
</t>
        </r>
      </text>
    </comment>
    <comment ref="G105" authorId="0" shapeId="0" xr:uid="{D0EE9488-94B0-451F-B553-A836A16A0EE3}">
      <text>
        <r>
          <rPr>
            <b/>
            <sz val="9"/>
            <color indexed="81"/>
            <rFont val="Tahoma"/>
            <family val="2"/>
          </rPr>
          <t>CEPICI:Prière lier la DD scannée</t>
        </r>
        <r>
          <rPr>
            <sz val="9"/>
            <color indexed="81"/>
            <rFont val="Tahoma"/>
            <family val="2"/>
          </rPr>
          <t xml:space="preserve">
</t>
        </r>
      </text>
    </comment>
    <comment ref="F106" authorId="0" shapeId="0" xr:uid="{07EA292D-0E51-4546-99BB-FBA2E111EF8D}">
      <text>
        <r>
          <rPr>
            <b/>
            <sz val="9"/>
            <color indexed="81"/>
            <rFont val="Tahoma"/>
            <family val="2"/>
          </rPr>
          <t>CEPICI:Prière lier la facture scannée</t>
        </r>
        <r>
          <rPr>
            <sz val="9"/>
            <color indexed="81"/>
            <rFont val="Tahoma"/>
            <family val="2"/>
          </rPr>
          <t xml:space="preserve">
</t>
        </r>
      </text>
    </comment>
    <comment ref="G106" authorId="0" shapeId="0" xr:uid="{65491FFD-5099-4137-ACBC-65D98BD9D7EE}">
      <text>
        <r>
          <rPr>
            <b/>
            <sz val="9"/>
            <color indexed="81"/>
            <rFont val="Tahoma"/>
            <family val="2"/>
          </rPr>
          <t>CEPICI:Prière lier la DD scannée</t>
        </r>
        <r>
          <rPr>
            <sz val="9"/>
            <color indexed="81"/>
            <rFont val="Tahoma"/>
            <family val="2"/>
          </rPr>
          <t xml:space="preserve">
</t>
        </r>
      </text>
    </comment>
    <comment ref="F107" authorId="0" shapeId="0" xr:uid="{6E70EDF5-B7D5-4099-8ABE-B7FE5092575F}">
      <text>
        <r>
          <rPr>
            <b/>
            <sz val="9"/>
            <color indexed="81"/>
            <rFont val="Tahoma"/>
            <family val="2"/>
          </rPr>
          <t>CEPICI:Prière lier la facture scannée</t>
        </r>
        <r>
          <rPr>
            <sz val="9"/>
            <color indexed="81"/>
            <rFont val="Tahoma"/>
            <family val="2"/>
          </rPr>
          <t xml:space="preserve">
</t>
        </r>
      </text>
    </comment>
    <comment ref="G107" authorId="0" shapeId="0" xr:uid="{06E9B1D0-8AC6-4698-8309-C245367B10F3}">
      <text>
        <r>
          <rPr>
            <b/>
            <sz val="9"/>
            <color indexed="81"/>
            <rFont val="Tahoma"/>
            <family val="2"/>
          </rPr>
          <t>CEPICI:Prière lier la DD scannée</t>
        </r>
        <r>
          <rPr>
            <sz val="9"/>
            <color indexed="81"/>
            <rFont val="Tahoma"/>
            <family val="2"/>
          </rPr>
          <t xml:space="preserve">
</t>
        </r>
      </text>
    </comment>
    <comment ref="F108" authorId="0" shapeId="0" xr:uid="{F419FBA6-105E-496F-8BEE-D11E308CB079}">
      <text>
        <r>
          <rPr>
            <b/>
            <sz val="9"/>
            <color indexed="81"/>
            <rFont val="Tahoma"/>
            <family val="2"/>
          </rPr>
          <t>CEPICI:Prière lier la facture scannée</t>
        </r>
        <r>
          <rPr>
            <sz val="9"/>
            <color indexed="81"/>
            <rFont val="Tahoma"/>
            <family val="2"/>
          </rPr>
          <t xml:space="preserve">
</t>
        </r>
      </text>
    </comment>
    <comment ref="G108" authorId="0" shapeId="0" xr:uid="{9C603A77-9D40-4E34-9DA0-D520B3947C93}">
      <text>
        <r>
          <rPr>
            <b/>
            <sz val="9"/>
            <color indexed="81"/>
            <rFont val="Tahoma"/>
            <family val="2"/>
          </rPr>
          <t>CEPICI:Prière lier la DD scannée</t>
        </r>
        <r>
          <rPr>
            <sz val="9"/>
            <color indexed="81"/>
            <rFont val="Tahoma"/>
            <family val="2"/>
          </rPr>
          <t xml:space="preserve">
</t>
        </r>
      </text>
    </comment>
    <comment ref="F109" authorId="0" shapeId="0" xr:uid="{453144C8-63B1-4959-A8A6-5FF396DB3716}">
      <text>
        <r>
          <rPr>
            <b/>
            <sz val="9"/>
            <color indexed="81"/>
            <rFont val="Tahoma"/>
            <family val="2"/>
          </rPr>
          <t>CEPICI:Prière lier la facture scannée</t>
        </r>
        <r>
          <rPr>
            <sz val="9"/>
            <color indexed="81"/>
            <rFont val="Tahoma"/>
            <family val="2"/>
          </rPr>
          <t xml:space="preserve">
</t>
        </r>
      </text>
    </comment>
    <comment ref="G109" authorId="0" shapeId="0" xr:uid="{E40245C2-0161-4910-8454-A642884085BB}">
      <text>
        <r>
          <rPr>
            <b/>
            <sz val="9"/>
            <color indexed="81"/>
            <rFont val="Tahoma"/>
            <family val="2"/>
          </rPr>
          <t>CEPICI:Prière lier la DD scannée</t>
        </r>
        <r>
          <rPr>
            <sz val="9"/>
            <color indexed="81"/>
            <rFont val="Tahoma"/>
            <family val="2"/>
          </rPr>
          <t xml:space="preserve">
</t>
        </r>
      </text>
    </comment>
    <comment ref="F110" authorId="0" shapeId="0" xr:uid="{DBF80A13-3BA9-4EDF-BEDF-D0269F949330}">
      <text>
        <r>
          <rPr>
            <b/>
            <sz val="9"/>
            <color indexed="81"/>
            <rFont val="Tahoma"/>
            <family val="2"/>
          </rPr>
          <t>CEPICI:Prière lier la facture scannée</t>
        </r>
        <r>
          <rPr>
            <sz val="9"/>
            <color indexed="81"/>
            <rFont val="Tahoma"/>
            <family val="2"/>
          </rPr>
          <t xml:space="preserve">
</t>
        </r>
      </text>
    </comment>
    <comment ref="G110" authorId="0" shapeId="0" xr:uid="{3DAB4022-CC88-4E91-9E6F-491DC5A99C58}">
      <text>
        <r>
          <rPr>
            <b/>
            <sz val="9"/>
            <color indexed="81"/>
            <rFont val="Tahoma"/>
            <family val="2"/>
          </rPr>
          <t>CEPICI:Prière lier la DD scannée</t>
        </r>
        <r>
          <rPr>
            <sz val="9"/>
            <color indexed="81"/>
            <rFont val="Tahoma"/>
            <family val="2"/>
          </rPr>
          <t xml:space="preserve">
</t>
        </r>
      </text>
    </comment>
    <comment ref="F111" authorId="0" shapeId="0" xr:uid="{3CA334CD-93AC-4E09-958D-CA652879D885}">
      <text>
        <r>
          <rPr>
            <b/>
            <sz val="9"/>
            <color indexed="81"/>
            <rFont val="Tahoma"/>
            <family val="2"/>
          </rPr>
          <t>CEPICI:Prière lier la facture scannée</t>
        </r>
        <r>
          <rPr>
            <sz val="9"/>
            <color indexed="81"/>
            <rFont val="Tahoma"/>
            <family val="2"/>
          </rPr>
          <t xml:space="preserve">
</t>
        </r>
      </text>
    </comment>
    <comment ref="G111" authorId="0" shapeId="0" xr:uid="{511003BF-B565-4200-954C-332C7ACA4AD0}">
      <text>
        <r>
          <rPr>
            <b/>
            <sz val="9"/>
            <color indexed="81"/>
            <rFont val="Tahoma"/>
            <family val="2"/>
          </rPr>
          <t>CEPICI:Prière lier la DD scannée</t>
        </r>
        <r>
          <rPr>
            <sz val="9"/>
            <color indexed="81"/>
            <rFont val="Tahoma"/>
            <family val="2"/>
          </rPr>
          <t xml:space="preserve">
</t>
        </r>
      </text>
    </comment>
    <comment ref="F112" authorId="0" shapeId="0" xr:uid="{6BF5A13F-A14E-4825-97F2-B2CC168AD533}">
      <text>
        <r>
          <rPr>
            <b/>
            <sz val="9"/>
            <color indexed="81"/>
            <rFont val="Tahoma"/>
            <family val="2"/>
          </rPr>
          <t>CEPICI:Prière lier la facture scannée</t>
        </r>
        <r>
          <rPr>
            <sz val="9"/>
            <color indexed="81"/>
            <rFont val="Tahoma"/>
            <family val="2"/>
          </rPr>
          <t xml:space="preserve">
</t>
        </r>
      </text>
    </comment>
    <comment ref="G112" authorId="0" shapeId="0" xr:uid="{2159F605-3BCC-48EA-B496-EE15AE75DB94}">
      <text>
        <r>
          <rPr>
            <b/>
            <sz val="9"/>
            <color indexed="81"/>
            <rFont val="Tahoma"/>
            <family val="2"/>
          </rPr>
          <t>CEPICI:Prière lier la DD scannée</t>
        </r>
        <r>
          <rPr>
            <sz val="9"/>
            <color indexed="81"/>
            <rFont val="Tahoma"/>
            <family val="2"/>
          </rPr>
          <t xml:space="preserve">
</t>
        </r>
      </text>
    </comment>
    <comment ref="F113" authorId="0" shapeId="0" xr:uid="{6485B783-5F8A-4F9A-9F22-DAE9EADAB2A7}">
      <text>
        <r>
          <rPr>
            <b/>
            <sz val="9"/>
            <color indexed="81"/>
            <rFont val="Tahoma"/>
            <family val="2"/>
          </rPr>
          <t>CEPICI:Prière lier la facture scannée</t>
        </r>
        <r>
          <rPr>
            <sz val="9"/>
            <color indexed="81"/>
            <rFont val="Tahoma"/>
            <family val="2"/>
          </rPr>
          <t xml:space="preserve">
</t>
        </r>
      </text>
    </comment>
    <comment ref="G113" authorId="0" shapeId="0" xr:uid="{A6F608A4-3D1D-4A5B-8C05-C4EF7C06DA29}">
      <text>
        <r>
          <rPr>
            <b/>
            <sz val="9"/>
            <color indexed="81"/>
            <rFont val="Tahoma"/>
            <family val="2"/>
          </rPr>
          <t>CEPICI:Prière lier la DD scannée</t>
        </r>
        <r>
          <rPr>
            <sz val="9"/>
            <color indexed="81"/>
            <rFont val="Tahoma"/>
            <family val="2"/>
          </rPr>
          <t xml:space="preserve">
</t>
        </r>
      </text>
    </comment>
    <comment ref="F114" authorId="0" shapeId="0" xr:uid="{F401959B-BECD-4A0B-A5D9-39E8D3FEEBC6}">
      <text>
        <r>
          <rPr>
            <b/>
            <sz val="9"/>
            <color indexed="81"/>
            <rFont val="Tahoma"/>
            <family val="2"/>
          </rPr>
          <t>CEPICI:Prière lier la facture scannée</t>
        </r>
        <r>
          <rPr>
            <sz val="9"/>
            <color indexed="81"/>
            <rFont val="Tahoma"/>
            <family val="2"/>
          </rPr>
          <t xml:space="preserve">
</t>
        </r>
      </text>
    </comment>
    <comment ref="G114" authorId="0" shapeId="0" xr:uid="{F3923F82-9628-4F78-87BE-A1286E2BC830}">
      <text>
        <r>
          <rPr>
            <b/>
            <sz val="9"/>
            <color indexed="81"/>
            <rFont val="Tahoma"/>
            <family val="2"/>
          </rPr>
          <t>CEPICI:Prière lier la DD scannée</t>
        </r>
        <r>
          <rPr>
            <sz val="9"/>
            <color indexed="81"/>
            <rFont val="Tahoma"/>
            <family val="2"/>
          </rPr>
          <t xml:space="preserve">
</t>
        </r>
      </text>
    </comment>
    <comment ref="F115" authorId="0" shapeId="0" xr:uid="{D65D509F-E7D1-4634-97C6-2677C4747FC8}">
      <text>
        <r>
          <rPr>
            <b/>
            <sz val="9"/>
            <color indexed="81"/>
            <rFont val="Tahoma"/>
            <family val="2"/>
          </rPr>
          <t>CEPICI:Prière lier la facture scannée</t>
        </r>
        <r>
          <rPr>
            <sz val="9"/>
            <color indexed="81"/>
            <rFont val="Tahoma"/>
            <family val="2"/>
          </rPr>
          <t xml:space="preserve">
</t>
        </r>
      </text>
    </comment>
    <comment ref="G115" authorId="0" shapeId="0" xr:uid="{69E85D0A-26B4-4A29-98C1-C3D298A07BC2}">
      <text>
        <r>
          <rPr>
            <b/>
            <sz val="9"/>
            <color indexed="81"/>
            <rFont val="Tahoma"/>
            <family val="2"/>
          </rPr>
          <t>CEPICI:Prière lier la DD scannée</t>
        </r>
        <r>
          <rPr>
            <sz val="9"/>
            <color indexed="81"/>
            <rFont val="Tahoma"/>
            <family val="2"/>
          </rPr>
          <t xml:space="preserve">
</t>
        </r>
      </text>
    </comment>
    <comment ref="F116" authorId="0" shapeId="0" xr:uid="{B4E1A8FE-2BAF-4EEC-A2A7-4D8623BD0BF2}">
      <text>
        <r>
          <rPr>
            <b/>
            <sz val="9"/>
            <color indexed="81"/>
            <rFont val="Tahoma"/>
            <family val="2"/>
          </rPr>
          <t>CEPICI:Prière lier la facture scannée</t>
        </r>
        <r>
          <rPr>
            <sz val="9"/>
            <color indexed="81"/>
            <rFont val="Tahoma"/>
            <family val="2"/>
          </rPr>
          <t xml:space="preserve">
</t>
        </r>
      </text>
    </comment>
    <comment ref="G116" authorId="0" shapeId="0" xr:uid="{A94FD819-D7E1-4EB6-BD1A-DDFDF625E81C}">
      <text>
        <r>
          <rPr>
            <b/>
            <sz val="9"/>
            <color indexed="81"/>
            <rFont val="Tahoma"/>
            <family val="2"/>
          </rPr>
          <t>CEPICI:Prière lier la DD scannée</t>
        </r>
        <r>
          <rPr>
            <sz val="9"/>
            <color indexed="81"/>
            <rFont val="Tahoma"/>
            <family val="2"/>
          </rPr>
          <t xml:space="preserve">
</t>
        </r>
      </text>
    </comment>
    <comment ref="F117" authorId="0" shapeId="0" xr:uid="{CC5FF702-D839-430F-A6FA-0DD5EA8A3B6B}">
      <text>
        <r>
          <rPr>
            <b/>
            <sz val="9"/>
            <color indexed="81"/>
            <rFont val="Tahoma"/>
            <family val="2"/>
          </rPr>
          <t>CEPICI:Prière lier la facture scannée</t>
        </r>
        <r>
          <rPr>
            <sz val="9"/>
            <color indexed="81"/>
            <rFont val="Tahoma"/>
            <family val="2"/>
          </rPr>
          <t xml:space="preserve">
</t>
        </r>
      </text>
    </comment>
    <comment ref="G117" authorId="0" shapeId="0" xr:uid="{302A9C7D-1D77-4123-86A4-CD7D959F920F}">
      <text>
        <r>
          <rPr>
            <b/>
            <sz val="9"/>
            <color indexed="81"/>
            <rFont val="Tahoma"/>
            <family val="2"/>
          </rPr>
          <t>CEPICI:Prière lier la DD scannée</t>
        </r>
        <r>
          <rPr>
            <sz val="9"/>
            <color indexed="81"/>
            <rFont val="Tahoma"/>
            <family val="2"/>
          </rPr>
          <t xml:space="preserve">
</t>
        </r>
      </text>
    </comment>
    <comment ref="F118" authorId="0" shapeId="0" xr:uid="{031BA67D-BEC8-4D65-A01D-F1A19245F39B}">
      <text>
        <r>
          <rPr>
            <b/>
            <sz val="9"/>
            <color indexed="81"/>
            <rFont val="Tahoma"/>
            <family val="2"/>
          </rPr>
          <t>CEPICI:Prière lier la facture scannée</t>
        </r>
        <r>
          <rPr>
            <sz val="9"/>
            <color indexed="81"/>
            <rFont val="Tahoma"/>
            <family val="2"/>
          </rPr>
          <t xml:space="preserve">
</t>
        </r>
      </text>
    </comment>
    <comment ref="G118" authorId="0" shapeId="0" xr:uid="{638DAF8E-007B-45F2-8CEB-FF95E3C49327}">
      <text>
        <r>
          <rPr>
            <b/>
            <sz val="9"/>
            <color indexed="81"/>
            <rFont val="Tahoma"/>
            <family val="2"/>
          </rPr>
          <t>CEPICI:Prière lier la DD scannée</t>
        </r>
        <r>
          <rPr>
            <sz val="9"/>
            <color indexed="81"/>
            <rFont val="Tahoma"/>
            <family val="2"/>
          </rPr>
          <t xml:space="preserve">
</t>
        </r>
      </text>
    </comment>
    <comment ref="F119" authorId="0" shapeId="0" xr:uid="{D424C3B1-AA56-40F7-AF64-C01DDD2A9EDD}">
      <text>
        <r>
          <rPr>
            <b/>
            <sz val="9"/>
            <color indexed="81"/>
            <rFont val="Tahoma"/>
            <family val="2"/>
          </rPr>
          <t>CEPICI:Prière lier la facture scannée</t>
        </r>
        <r>
          <rPr>
            <sz val="9"/>
            <color indexed="81"/>
            <rFont val="Tahoma"/>
            <family val="2"/>
          </rPr>
          <t xml:space="preserve">
</t>
        </r>
      </text>
    </comment>
    <comment ref="G119" authorId="0" shapeId="0" xr:uid="{787E1844-0ACC-4B7A-B040-C40375505EC7}">
      <text>
        <r>
          <rPr>
            <b/>
            <sz val="9"/>
            <color indexed="81"/>
            <rFont val="Tahoma"/>
            <family val="2"/>
          </rPr>
          <t>CEPICI:Prière lier la DD scannée</t>
        </r>
        <r>
          <rPr>
            <sz val="9"/>
            <color indexed="81"/>
            <rFont val="Tahoma"/>
            <family val="2"/>
          </rPr>
          <t xml:space="preserve">
</t>
        </r>
      </text>
    </comment>
    <comment ref="F120" authorId="0" shapeId="0" xr:uid="{F06889CD-CE52-4185-9141-0613466F0F7E}">
      <text>
        <r>
          <rPr>
            <b/>
            <sz val="9"/>
            <color indexed="81"/>
            <rFont val="Tahoma"/>
            <family val="2"/>
          </rPr>
          <t>CEPICI:Prière lier la facture scannée</t>
        </r>
        <r>
          <rPr>
            <sz val="9"/>
            <color indexed="81"/>
            <rFont val="Tahoma"/>
            <family val="2"/>
          </rPr>
          <t xml:space="preserve">
</t>
        </r>
      </text>
    </comment>
    <comment ref="G120" authorId="0" shapeId="0" xr:uid="{CCE58B47-DF40-4B82-BA62-96CF093AB3B2}">
      <text>
        <r>
          <rPr>
            <b/>
            <sz val="9"/>
            <color indexed="81"/>
            <rFont val="Tahoma"/>
            <family val="2"/>
          </rPr>
          <t>CEPICI:Prière lier la DD scannée</t>
        </r>
        <r>
          <rPr>
            <sz val="9"/>
            <color indexed="81"/>
            <rFont val="Tahoma"/>
            <family val="2"/>
          </rPr>
          <t xml:space="preserve">
</t>
        </r>
      </text>
    </comment>
    <comment ref="F121" authorId="0" shapeId="0" xr:uid="{92A7FBFA-DDEF-4F4B-94F9-362972C78108}">
      <text>
        <r>
          <rPr>
            <b/>
            <sz val="9"/>
            <color indexed="81"/>
            <rFont val="Tahoma"/>
            <family val="2"/>
          </rPr>
          <t>CEPICI:Prière lier la facture scannée</t>
        </r>
        <r>
          <rPr>
            <sz val="9"/>
            <color indexed="81"/>
            <rFont val="Tahoma"/>
            <family val="2"/>
          </rPr>
          <t xml:space="preserve">
</t>
        </r>
      </text>
    </comment>
    <comment ref="G121" authorId="0" shapeId="0" xr:uid="{B19E476A-A8B2-4905-A71A-413242C40F6C}">
      <text>
        <r>
          <rPr>
            <b/>
            <sz val="9"/>
            <color indexed="81"/>
            <rFont val="Tahoma"/>
            <family val="2"/>
          </rPr>
          <t>CEPICI:Prière lier la DD scannée</t>
        </r>
        <r>
          <rPr>
            <sz val="9"/>
            <color indexed="81"/>
            <rFont val="Tahoma"/>
            <family val="2"/>
          </rPr>
          <t xml:space="preserve">
</t>
        </r>
      </text>
    </comment>
    <comment ref="F122" authorId="0" shapeId="0" xr:uid="{CE8C4B32-34A5-4787-85CB-1E4C34107C0E}">
      <text>
        <r>
          <rPr>
            <b/>
            <sz val="9"/>
            <color indexed="81"/>
            <rFont val="Tahoma"/>
            <family val="2"/>
          </rPr>
          <t>CEPICI:Prière lier la facture scannée</t>
        </r>
        <r>
          <rPr>
            <sz val="9"/>
            <color indexed="81"/>
            <rFont val="Tahoma"/>
            <family val="2"/>
          </rPr>
          <t xml:space="preserve">
</t>
        </r>
      </text>
    </comment>
    <comment ref="G122" authorId="0" shapeId="0" xr:uid="{8558A00B-5E10-40B3-8CC5-A5AB1EEF21A3}">
      <text>
        <r>
          <rPr>
            <b/>
            <sz val="9"/>
            <color indexed="81"/>
            <rFont val="Tahoma"/>
            <family val="2"/>
          </rPr>
          <t>CEPICI:Prière lier la DD scannée</t>
        </r>
        <r>
          <rPr>
            <sz val="9"/>
            <color indexed="81"/>
            <rFont val="Tahoma"/>
            <family val="2"/>
          </rPr>
          <t xml:space="preserve">
</t>
        </r>
      </text>
    </comment>
    <comment ref="F123" authorId="0" shapeId="0" xr:uid="{FD92080B-7D95-4216-8E92-3C29E08CBD50}">
      <text>
        <r>
          <rPr>
            <b/>
            <sz val="9"/>
            <color indexed="81"/>
            <rFont val="Tahoma"/>
            <family val="2"/>
          </rPr>
          <t>CEPICI:Prière lier la facture scannée</t>
        </r>
        <r>
          <rPr>
            <sz val="9"/>
            <color indexed="81"/>
            <rFont val="Tahoma"/>
            <family val="2"/>
          </rPr>
          <t xml:space="preserve">
</t>
        </r>
      </text>
    </comment>
    <comment ref="G123" authorId="0" shapeId="0" xr:uid="{B53C3270-34AF-4CF0-A1DC-0A6ED27DE00F}">
      <text>
        <r>
          <rPr>
            <b/>
            <sz val="9"/>
            <color indexed="81"/>
            <rFont val="Tahoma"/>
            <family val="2"/>
          </rPr>
          <t>CEPICI:Prière lier la DD scannée</t>
        </r>
        <r>
          <rPr>
            <sz val="9"/>
            <color indexed="81"/>
            <rFont val="Tahoma"/>
            <family val="2"/>
          </rPr>
          <t xml:space="preserve">
</t>
        </r>
      </text>
    </comment>
    <comment ref="F124" authorId="0" shapeId="0" xr:uid="{CD53EE09-2B93-4FBA-9253-1018E4998922}">
      <text>
        <r>
          <rPr>
            <b/>
            <sz val="9"/>
            <color indexed="81"/>
            <rFont val="Tahoma"/>
            <family val="2"/>
          </rPr>
          <t>CEPICI:Prière lier la facture scannée</t>
        </r>
        <r>
          <rPr>
            <sz val="9"/>
            <color indexed="81"/>
            <rFont val="Tahoma"/>
            <family val="2"/>
          </rPr>
          <t xml:space="preserve">
</t>
        </r>
      </text>
    </comment>
    <comment ref="G124" authorId="0" shapeId="0" xr:uid="{68095C77-5A5F-4FA8-B7B2-C039D19E6802}">
      <text>
        <r>
          <rPr>
            <b/>
            <sz val="9"/>
            <color indexed="81"/>
            <rFont val="Tahoma"/>
            <family val="2"/>
          </rPr>
          <t>CEPICI:Prière lier la DD scannée</t>
        </r>
        <r>
          <rPr>
            <sz val="9"/>
            <color indexed="81"/>
            <rFont val="Tahoma"/>
            <family val="2"/>
          </rPr>
          <t xml:space="preserve">
</t>
        </r>
      </text>
    </comment>
    <comment ref="F125" authorId="0" shapeId="0" xr:uid="{BE3608CE-BA3D-4645-8066-6CF9C62542BF}">
      <text>
        <r>
          <rPr>
            <b/>
            <sz val="9"/>
            <color indexed="81"/>
            <rFont val="Tahoma"/>
            <family val="2"/>
          </rPr>
          <t>CEPICI:Prière lier la facture scannée</t>
        </r>
        <r>
          <rPr>
            <sz val="9"/>
            <color indexed="81"/>
            <rFont val="Tahoma"/>
            <family val="2"/>
          </rPr>
          <t xml:space="preserve">
</t>
        </r>
      </text>
    </comment>
    <comment ref="G125" authorId="0" shapeId="0" xr:uid="{EEA6BF6A-ACBD-472E-B0FD-32EB66882113}">
      <text>
        <r>
          <rPr>
            <b/>
            <sz val="9"/>
            <color indexed="81"/>
            <rFont val="Tahoma"/>
            <family val="2"/>
          </rPr>
          <t>CEPICI:Prière lier la DD scannée</t>
        </r>
        <r>
          <rPr>
            <sz val="9"/>
            <color indexed="81"/>
            <rFont val="Tahoma"/>
            <family val="2"/>
          </rPr>
          <t xml:space="preserve">
</t>
        </r>
      </text>
    </comment>
    <comment ref="F126" authorId="0" shapeId="0" xr:uid="{5268AD89-2958-47FB-86BB-D6CE68EB9F6A}">
      <text>
        <r>
          <rPr>
            <b/>
            <sz val="9"/>
            <color indexed="81"/>
            <rFont val="Tahoma"/>
            <family val="2"/>
          </rPr>
          <t>CEPICI:Prière lier la facture scannée</t>
        </r>
        <r>
          <rPr>
            <sz val="9"/>
            <color indexed="81"/>
            <rFont val="Tahoma"/>
            <family val="2"/>
          </rPr>
          <t xml:space="preserve">
</t>
        </r>
      </text>
    </comment>
    <comment ref="G126" authorId="0" shapeId="0" xr:uid="{FE2533AC-02B2-4B0B-9DA2-B051C0E617B0}">
      <text>
        <r>
          <rPr>
            <b/>
            <sz val="9"/>
            <color indexed="81"/>
            <rFont val="Tahoma"/>
            <family val="2"/>
          </rPr>
          <t>CEPICI:Prière lier la DD scannée</t>
        </r>
        <r>
          <rPr>
            <sz val="9"/>
            <color indexed="81"/>
            <rFont val="Tahoma"/>
            <family val="2"/>
          </rPr>
          <t xml:space="preserve">
</t>
        </r>
      </text>
    </comment>
    <comment ref="F127" authorId="0" shapeId="0" xr:uid="{ADAABCCB-07FB-4EC5-A8F3-A158CC83AD66}">
      <text>
        <r>
          <rPr>
            <b/>
            <sz val="9"/>
            <color indexed="81"/>
            <rFont val="Tahoma"/>
            <family val="2"/>
          </rPr>
          <t>CEPICI:Prière lier la facture scannée</t>
        </r>
        <r>
          <rPr>
            <sz val="9"/>
            <color indexed="81"/>
            <rFont val="Tahoma"/>
            <family val="2"/>
          </rPr>
          <t xml:space="preserve">
</t>
        </r>
      </text>
    </comment>
    <comment ref="G127" authorId="0" shapeId="0" xr:uid="{5AE401CD-332D-4AF2-ABA5-A21D2E014183}">
      <text>
        <r>
          <rPr>
            <b/>
            <sz val="9"/>
            <color indexed="81"/>
            <rFont val="Tahoma"/>
            <family val="2"/>
          </rPr>
          <t>CEPICI:Prière lier la DD scannée</t>
        </r>
        <r>
          <rPr>
            <sz val="9"/>
            <color indexed="81"/>
            <rFont val="Tahoma"/>
            <family val="2"/>
          </rPr>
          <t xml:space="preserve">
</t>
        </r>
      </text>
    </comment>
    <comment ref="F128" authorId="0" shapeId="0" xr:uid="{C55F74E6-9C07-4769-AA23-3088D9BAE7DF}">
      <text>
        <r>
          <rPr>
            <b/>
            <sz val="9"/>
            <color indexed="81"/>
            <rFont val="Tahoma"/>
            <family val="2"/>
          </rPr>
          <t>CEPICI:Prière lier la facture scannée</t>
        </r>
        <r>
          <rPr>
            <sz val="9"/>
            <color indexed="81"/>
            <rFont val="Tahoma"/>
            <family val="2"/>
          </rPr>
          <t xml:space="preserve">
</t>
        </r>
      </text>
    </comment>
    <comment ref="G128" authorId="0" shapeId="0" xr:uid="{637D08DA-FEDF-491F-B581-B24424E72844}">
      <text>
        <r>
          <rPr>
            <b/>
            <sz val="9"/>
            <color indexed="81"/>
            <rFont val="Tahoma"/>
            <family val="2"/>
          </rPr>
          <t>CEPICI:Prière lier la DD scannée</t>
        </r>
        <r>
          <rPr>
            <sz val="9"/>
            <color indexed="81"/>
            <rFont val="Tahoma"/>
            <family val="2"/>
          </rPr>
          <t xml:space="preserve">
</t>
        </r>
      </text>
    </comment>
    <comment ref="F129" authorId="0" shapeId="0" xr:uid="{A222C3F7-973A-4100-A25F-59F49FC1E54C}">
      <text>
        <r>
          <rPr>
            <b/>
            <sz val="9"/>
            <color indexed="81"/>
            <rFont val="Tahoma"/>
            <family val="2"/>
          </rPr>
          <t>CEPICI:Prière lier la facture scannée</t>
        </r>
        <r>
          <rPr>
            <sz val="9"/>
            <color indexed="81"/>
            <rFont val="Tahoma"/>
            <family val="2"/>
          </rPr>
          <t xml:space="preserve">
</t>
        </r>
      </text>
    </comment>
    <comment ref="G129" authorId="0" shapeId="0" xr:uid="{DAF94BE9-4F23-4002-8A68-C1CD1AFD64EA}">
      <text>
        <r>
          <rPr>
            <b/>
            <sz val="9"/>
            <color indexed="81"/>
            <rFont val="Tahoma"/>
            <family val="2"/>
          </rPr>
          <t>CEPICI:Prière lier la DD scannée</t>
        </r>
        <r>
          <rPr>
            <sz val="9"/>
            <color indexed="81"/>
            <rFont val="Tahoma"/>
            <family val="2"/>
          </rPr>
          <t xml:space="preserve">
</t>
        </r>
      </text>
    </comment>
    <comment ref="F130" authorId="0" shapeId="0" xr:uid="{CC4E314C-48C9-4C92-87CF-09C9A439FFA6}">
      <text>
        <r>
          <rPr>
            <b/>
            <sz val="9"/>
            <color indexed="81"/>
            <rFont val="Tahoma"/>
            <family val="2"/>
          </rPr>
          <t>CEPICI:Prière lier la facture scannée</t>
        </r>
        <r>
          <rPr>
            <sz val="9"/>
            <color indexed="81"/>
            <rFont val="Tahoma"/>
            <family val="2"/>
          </rPr>
          <t xml:space="preserve">
</t>
        </r>
      </text>
    </comment>
    <comment ref="G130" authorId="0" shapeId="0" xr:uid="{809E8A1E-4FE2-4543-9D3E-A17B68448315}">
      <text>
        <r>
          <rPr>
            <b/>
            <sz val="9"/>
            <color indexed="81"/>
            <rFont val="Tahoma"/>
            <family val="2"/>
          </rPr>
          <t>CEPICI:Prière lier la DD scannée</t>
        </r>
        <r>
          <rPr>
            <sz val="9"/>
            <color indexed="81"/>
            <rFont val="Tahoma"/>
            <family val="2"/>
          </rPr>
          <t xml:space="preserve">
</t>
        </r>
      </text>
    </comment>
    <comment ref="F131" authorId="0" shapeId="0" xr:uid="{C5FA6AAF-ED2A-44FD-A1D8-B323BD3EE29E}">
      <text>
        <r>
          <rPr>
            <b/>
            <sz val="9"/>
            <color indexed="81"/>
            <rFont val="Tahoma"/>
            <family val="2"/>
          </rPr>
          <t>CEPICI:Prière lier la facture scannée</t>
        </r>
        <r>
          <rPr>
            <sz val="9"/>
            <color indexed="81"/>
            <rFont val="Tahoma"/>
            <family val="2"/>
          </rPr>
          <t xml:space="preserve">
</t>
        </r>
      </text>
    </comment>
    <comment ref="G131" authorId="0" shapeId="0" xr:uid="{E3240B2F-8922-4F2C-BF67-FDE46997133E}">
      <text>
        <r>
          <rPr>
            <b/>
            <sz val="9"/>
            <color indexed="81"/>
            <rFont val="Tahoma"/>
            <family val="2"/>
          </rPr>
          <t>CEPICI:Prière lier la DD scannée</t>
        </r>
        <r>
          <rPr>
            <sz val="9"/>
            <color indexed="81"/>
            <rFont val="Tahoma"/>
            <family val="2"/>
          </rPr>
          <t xml:space="preserve">
</t>
        </r>
      </text>
    </comment>
    <comment ref="F132" authorId="0" shapeId="0" xr:uid="{1B6B73E1-E137-40BA-9DEA-94C976A58134}">
      <text>
        <r>
          <rPr>
            <b/>
            <sz val="9"/>
            <color indexed="81"/>
            <rFont val="Tahoma"/>
            <family val="2"/>
          </rPr>
          <t>CEPICI:Prière lier la facture scannée</t>
        </r>
        <r>
          <rPr>
            <sz val="9"/>
            <color indexed="81"/>
            <rFont val="Tahoma"/>
            <family val="2"/>
          </rPr>
          <t xml:space="preserve">
</t>
        </r>
      </text>
    </comment>
    <comment ref="G132" authorId="0" shapeId="0" xr:uid="{2288949B-060C-4761-8BE9-8CFE2C751208}">
      <text>
        <r>
          <rPr>
            <b/>
            <sz val="9"/>
            <color indexed="81"/>
            <rFont val="Tahoma"/>
            <family val="2"/>
          </rPr>
          <t>CEPICI:Prière lier la DD scannée</t>
        </r>
        <r>
          <rPr>
            <sz val="9"/>
            <color indexed="81"/>
            <rFont val="Tahoma"/>
            <family val="2"/>
          </rPr>
          <t xml:space="preserve">
</t>
        </r>
      </text>
    </comment>
    <comment ref="F133" authorId="0" shapeId="0" xr:uid="{509403B3-61B2-43C9-BEE2-0C09D53541FF}">
      <text>
        <r>
          <rPr>
            <b/>
            <sz val="9"/>
            <color indexed="81"/>
            <rFont val="Tahoma"/>
            <family val="2"/>
          </rPr>
          <t>CEPICI:Prière lier la facture scannée</t>
        </r>
        <r>
          <rPr>
            <sz val="9"/>
            <color indexed="81"/>
            <rFont val="Tahoma"/>
            <family val="2"/>
          </rPr>
          <t xml:space="preserve">
</t>
        </r>
      </text>
    </comment>
    <comment ref="G133" authorId="0" shapeId="0" xr:uid="{127A5A24-7387-4B4C-BBD4-DF2E441A1670}">
      <text>
        <r>
          <rPr>
            <b/>
            <sz val="9"/>
            <color indexed="81"/>
            <rFont val="Tahoma"/>
            <family val="2"/>
          </rPr>
          <t>CEPICI:Prière lier la DD scannée</t>
        </r>
        <r>
          <rPr>
            <sz val="9"/>
            <color indexed="81"/>
            <rFont val="Tahoma"/>
            <family val="2"/>
          </rPr>
          <t xml:space="preserve">
</t>
        </r>
      </text>
    </comment>
    <comment ref="F134" authorId="0" shapeId="0" xr:uid="{E366B71C-D941-4E4F-B8EC-33E98F12CDCD}">
      <text>
        <r>
          <rPr>
            <b/>
            <sz val="9"/>
            <color indexed="81"/>
            <rFont val="Tahoma"/>
            <family val="2"/>
          </rPr>
          <t>CEPICI:Prière lier la facture scannée</t>
        </r>
        <r>
          <rPr>
            <sz val="9"/>
            <color indexed="81"/>
            <rFont val="Tahoma"/>
            <family val="2"/>
          </rPr>
          <t xml:space="preserve">
</t>
        </r>
      </text>
    </comment>
    <comment ref="G134" authorId="0" shapeId="0" xr:uid="{D08262E9-1BF0-4C56-BFF4-9A9DF6A618FB}">
      <text>
        <r>
          <rPr>
            <b/>
            <sz val="9"/>
            <color indexed="81"/>
            <rFont val="Tahoma"/>
            <family val="2"/>
          </rPr>
          <t>CEPICI:Prière lier la DD scannée</t>
        </r>
        <r>
          <rPr>
            <sz val="9"/>
            <color indexed="81"/>
            <rFont val="Tahoma"/>
            <family val="2"/>
          </rPr>
          <t xml:space="preserve">
</t>
        </r>
      </text>
    </comment>
    <comment ref="F135" authorId="0" shapeId="0" xr:uid="{BE216CC6-7F38-49E1-80F8-DA8741F44B00}">
      <text>
        <r>
          <rPr>
            <b/>
            <sz val="9"/>
            <color indexed="81"/>
            <rFont val="Tahoma"/>
            <family val="2"/>
          </rPr>
          <t>CEPICI:Prière lier la facture scannée</t>
        </r>
        <r>
          <rPr>
            <sz val="9"/>
            <color indexed="81"/>
            <rFont val="Tahoma"/>
            <family val="2"/>
          </rPr>
          <t xml:space="preserve">
</t>
        </r>
      </text>
    </comment>
    <comment ref="G135" authorId="0" shapeId="0" xr:uid="{E2F5F1A7-7842-4269-977A-0BFB8CED4738}">
      <text>
        <r>
          <rPr>
            <b/>
            <sz val="9"/>
            <color indexed="81"/>
            <rFont val="Tahoma"/>
            <family val="2"/>
          </rPr>
          <t>CEPICI:Prière lier la DD scannée</t>
        </r>
        <r>
          <rPr>
            <sz val="9"/>
            <color indexed="81"/>
            <rFont val="Tahoma"/>
            <family val="2"/>
          </rPr>
          <t xml:space="preserve">
</t>
        </r>
      </text>
    </comment>
    <comment ref="F136" authorId="0" shapeId="0" xr:uid="{211D06EB-28BB-4557-9323-9519D89408C6}">
      <text>
        <r>
          <rPr>
            <b/>
            <sz val="9"/>
            <color indexed="81"/>
            <rFont val="Tahoma"/>
            <family val="2"/>
          </rPr>
          <t>CEPICI:Prière lier la facture scannée</t>
        </r>
        <r>
          <rPr>
            <sz val="9"/>
            <color indexed="81"/>
            <rFont val="Tahoma"/>
            <family val="2"/>
          </rPr>
          <t xml:space="preserve">
</t>
        </r>
      </text>
    </comment>
    <comment ref="G136" authorId="0" shapeId="0" xr:uid="{32967F0C-062B-4A99-BC79-05A406A5ADF7}">
      <text>
        <r>
          <rPr>
            <b/>
            <sz val="9"/>
            <color indexed="81"/>
            <rFont val="Tahoma"/>
            <family val="2"/>
          </rPr>
          <t>CEPICI:Prière lier la DD scannée</t>
        </r>
        <r>
          <rPr>
            <sz val="9"/>
            <color indexed="81"/>
            <rFont val="Tahoma"/>
            <family val="2"/>
          </rPr>
          <t xml:space="preserve">
</t>
        </r>
      </text>
    </comment>
    <comment ref="F137" authorId="0" shapeId="0" xr:uid="{71C0BB06-C0F1-426D-9612-A66668F006D4}">
      <text>
        <r>
          <rPr>
            <b/>
            <sz val="9"/>
            <color indexed="81"/>
            <rFont val="Tahoma"/>
            <family val="2"/>
          </rPr>
          <t>CEPICI:Prière lier la facture scannée</t>
        </r>
        <r>
          <rPr>
            <sz val="9"/>
            <color indexed="81"/>
            <rFont val="Tahoma"/>
            <family val="2"/>
          </rPr>
          <t xml:space="preserve">
</t>
        </r>
      </text>
    </comment>
    <comment ref="G137" authorId="0" shapeId="0" xr:uid="{CACE481F-58A8-45E5-A21A-7D1A4C66D5DF}">
      <text>
        <r>
          <rPr>
            <b/>
            <sz val="9"/>
            <color indexed="81"/>
            <rFont val="Tahoma"/>
            <family val="2"/>
          </rPr>
          <t>CEPICI:Prière lier la DD scannée</t>
        </r>
        <r>
          <rPr>
            <sz val="9"/>
            <color indexed="81"/>
            <rFont val="Tahoma"/>
            <family val="2"/>
          </rPr>
          <t xml:space="preserve">
</t>
        </r>
      </text>
    </comment>
    <comment ref="F138" authorId="0" shapeId="0" xr:uid="{3E02653D-191B-471C-A7C1-70F029EFADA0}">
      <text>
        <r>
          <rPr>
            <b/>
            <sz val="9"/>
            <color indexed="81"/>
            <rFont val="Tahoma"/>
            <family val="2"/>
          </rPr>
          <t>CEPICI:Prière lier la facture scannée</t>
        </r>
        <r>
          <rPr>
            <sz val="9"/>
            <color indexed="81"/>
            <rFont val="Tahoma"/>
            <family val="2"/>
          </rPr>
          <t xml:space="preserve">
</t>
        </r>
      </text>
    </comment>
    <comment ref="G138" authorId="0" shapeId="0" xr:uid="{F9A66D6C-394B-419F-BA50-7B563E86401C}">
      <text>
        <r>
          <rPr>
            <b/>
            <sz val="9"/>
            <color indexed="81"/>
            <rFont val="Tahoma"/>
            <family val="2"/>
          </rPr>
          <t>CEPICI:Prière lier la DD scannée</t>
        </r>
        <r>
          <rPr>
            <sz val="9"/>
            <color indexed="81"/>
            <rFont val="Tahoma"/>
            <family val="2"/>
          </rPr>
          <t xml:space="preserve">
</t>
        </r>
      </text>
    </comment>
    <comment ref="F139" authorId="0" shapeId="0" xr:uid="{7490A08B-197D-4722-A1EE-624A55FC411A}">
      <text>
        <r>
          <rPr>
            <b/>
            <sz val="9"/>
            <color indexed="81"/>
            <rFont val="Tahoma"/>
            <family val="2"/>
          </rPr>
          <t>CEPICI:Prière lier la facture scannée</t>
        </r>
        <r>
          <rPr>
            <sz val="9"/>
            <color indexed="81"/>
            <rFont val="Tahoma"/>
            <family val="2"/>
          </rPr>
          <t xml:space="preserve">
</t>
        </r>
      </text>
    </comment>
    <comment ref="G139" authorId="0" shapeId="0" xr:uid="{07409E93-ACCC-44C8-B2BE-0ACF245CDA05}">
      <text>
        <r>
          <rPr>
            <b/>
            <sz val="9"/>
            <color indexed="81"/>
            <rFont val="Tahoma"/>
            <family val="2"/>
          </rPr>
          <t>CEPICI:Prière lier la DD scannée</t>
        </r>
        <r>
          <rPr>
            <sz val="9"/>
            <color indexed="81"/>
            <rFont val="Tahoma"/>
            <family val="2"/>
          </rPr>
          <t xml:space="preserve">
</t>
        </r>
      </text>
    </comment>
    <comment ref="F140" authorId="0" shapeId="0" xr:uid="{7A56860E-99E3-4B7F-8E35-37250913B0A6}">
      <text>
        <r>
          <rPr>
            <b/>
            <sz val="9"/>
            <color indexed="81"/>
            <rFont val="Tahoma"/>
            <family val="2"/>
          </rPr>
          <t>CEPICI:Prière lier la facture scannée</t>
        </r>
        <r>
          <rPr>
            <sz val="9"/>
            <color indexed="81"/>
            <rFont val="Tahoma"/>
            <family val="2"/>
          </rPr>
          <t xml:space="preserve">
</t>
        </r>
      </text>
    </comment>
    <comment ref="G140" authorId="0" shapeId="0" xr:uid="{35B70402-A57C-4C8A-BE7B-2F47540E95D8}">
      <text>
        <r>
          <rPr>
            <b/>
            <sz val="9"/>
            <color indexed="81"/>
            <rFont val="Tahoma"/>
            <family val="2"/>
          </rPr>
          <t>CEPICI:Prière lier la DD scannée</t>
        </r>
        <r>
          <rPr>
            <sz val="9"/>
            <color indexed="81"/>
            <rFont val="Tahoma"/>
            <family val="2"/>
          </rPr>
          <t xml:space="preserve">
</t>
        </r>
      </text>
    </comment>
    <comment ref="F141" authorId="0" shapeId="0" xr:uid="{90017941-E4A9-448C-BF16-53033F87C0F3}">
      <text>
        <r>
          <rPr>
            <b/>
            <sz val="9"/>
            <color indexed="81"/>
            <rFont val="Tahoma"/>
            <family val="2"/>
          </rPr>
          <t>CEPICI:Prière lier la facture scannée</t>
        </r>
        <r>
          <rPr>
            <sz val="9"/>
            <color indexed="81"/>
            <rFont val="Tahoma"/>
            <family val="2"/>
          </rPr>
          <t xml:space="preserve">
</t>
        </r>
      </text>
    </comment>
    <comment ref="G141" authorId="0" shapeId="0" xr:uid="{FD2E58E2-6A68-474F-91AA-421C7D4F7F21}">
      <text>
        <r>
          <rPr>
            <b/>
            <sz val="9"/>
            <color indexed="81"/>
            <rFont val="Tahoma"/>
            <family val="2"/>
          </rPr>
          <t>CEPICI:Prière lier la DD scannée</t>
        </r>
        <r>
          <rPr>
            <sz val="9"/>
            <color indexed="81"/>
            <rFont val="Tahoma"/>
            <family val="2"/>
          </rPr>
          <t xml:space="preserve">
</t>
        </r>
      </text>
    </comment>
    <comment ref="F142" authorId="0" shapeId="0" xr:uid="{EF0389A4-5973-48CF-9A7E-FBD04202FC01}">
      <text>
        <r>
          <rPr>
            <b/>
            <sz val="9"/>
            <color indexed="81"/>
            <rFont val="Tahoma"/>
            <family val="2"/>
          </rPr>
          <t>CEPICI:Prière lier la facture scannée</t>
        </r>
        <r>
          <rPr>
            <sz val="9"/>
            <color indexed="81"/>
            <rFont val="Tahoma"/>
            <family val="2"/>
          </rPr>
          <t xml:space="preserve">
</t>
        </r>
      </text>
    </comment>
    <comment ref="G142" authorId="0" shapeId="0" xr:uid="{C240FA88-6E0D-4152-AB02-2868F3FEDAC9}">
      <text>
        <r>
          <rPr>
            <b/>
            <sz val="9"/>
            <color indexed="81"/>
            <rFont val="Tahoma"/>
            <family val="2"/>
          </rPr>
          <t>CEPICI:Prière lier la DD scannée</t>
        </r>
        <r>
          <rPr>
            <sz val="9"/>
            <color indexed="81"/>
            <rFont val="Tahoma"/>
            <family val="2"/>
          </rPr>
          <t xml:space="preserve">
</t>
        </r>
      </text>
    </comment>
    <comment ref="F143" authorId="0" shapeId="0" xr:uid="{90A49C85-EA9F-4C4A-914F-8C3D6ACCE93B}">
      <text>
        <r>
          <rPr>
            <b/>
            <sz val="9"/>
            <color indexed="81"/>
            <rFont val="Tahoma"/>
            <family val="2"/>
          </rPr>
          <t>CEPICI:Prière lier la facture scannée</t>
        </r>
        <r>
          <rPr>
            <sz val="9"/>
            <color indexed="81"/>
            <rFont val="Tahoma"/>
            <family val="2"/>
          </rPr>
          <t xml:space="preserve">
</t>
        </r>
      </text>
    </comment>
    <comment ref="G143" authorId="0" shapeId="0" xr:uid="{215E5176-0C80-4A8F-90AD-3BAA28DDB161}">
      <text>
        <r>
          <rPr>
            <b/>
            <sz val="9"/>
            <color indexed="81"/>
            <rFont val="Tahoma"/>
            <family val="2"/>
          </rPr>
          <t>CEPICI:Prière lier la DD scannée</t>
        </r>
        <r>
          <rPr>
            <sz val="9"/>
            <color indexed="81"/>
            <rFont val="Tahoma"/>
            <family val="2"/>
          </rPr>
          <t xml:space="preserve">
</t>
        </r>
      </text>
    </comment>
    <comment ref="F144" authorId="0" shapeId="0" xr:uid="{2136C6ED-968B-4FC7-9487-83882134C669}">
      <text>
        <r>
          <rPr>
            <b/>
            <sz val="9"/>
            <color indexed="81"/>
            <rFont val="Tahoma"/>
            <family val="2"/>
          </rPr>
          <t>CEPICI:Prière lier la facture scannée</t>
        </r>
        <r>
          <rPr>
            <sz val="9"/>
            <color indexed="81"/>
            <rFont val="Tahoma"/>
            <family val="2"/>
          </rPr>
          <t xml:space="preserve">
</t>
        </r>
      </text>
    </comment>
    <comment ref="G144" authorId="0" shapeId="0" xr:uid="{74088504-2138-4CE5-8135-C27A047EE26F}">
      <text>
        <r>
          <rPr>
            <b/>
            <sz val="9"/>
            <color indexed="81"/>
            <rFont val="Tahoma"/>
            <family val="2"/>
          </rPr>
          <t>CEPICI:Prière lier la DD scannée</t>
        </r>
        <r>
          <rPr>
            <sz val="9"/>
            <color indexed="81"/>
            <rFont val="Tahoma"/>
            <family val="2"/>
          </rPr>
          <t xml:space="preserve">
</t>
        </r>
      </text>
    </comment>
    <comment ref="F145" authorId="0" shapeId="0" xr:uid="{D382B676-7446-4611-AFAD-BB08310962F4}">
      <text>
        <r>
          <rPr>
            <b/>
            <sz val="9"/>
            <color indexed="81"/>
            <rFont val="Tahoma"/>
            <family val="2"/>
          </rPr>
          <t>CEPICI:Prière lier la facture scannée</t>
        </r>
        <r>
          <rPr>
            <sz val="9"/>
            <color indexed="81"/>
            <rFont val="Tahoma"/>
            <family val="2"/>
          </rPr>
          <t xml:space="preserve">
</t>
        </r>
      </text>
    </comment>
    <comment ref="G145" authorId="0" shapeId="0" xr:uid="{C43D8AB5-5918-4B6A-8ECE-729D1F55D654}">
      <text>
        <r>
          <rPr>
            <b/>
            <sz val="9"/>
            <color indexed="81"/>
            <rFont val="Tahoma"/>
            <family val="2"/>
          </rPr>
          <t>CEPICI:Prière lier la DD scannée</t>
        </r>
        <r>
          <rPr>
            <sz val="9"/>
            <color indexed="81"/>
            <rFont val="Tahoma"/>
            <family val="2"/>
          </rPr>
          <t xml:space="preserve">
</t>
        </r>
      </text>
    </comment>
    <comment ref="F146" authorId="0" shapeId="0" xr:uid="{FC2F96A1-E5C7-44E4-A299-CB234B5FAC3F}">
      <text>
        <r>
          <rPr>
            <b/>
            <sz val="9"/>
            <color indexed="81"/>
            <rFont val="Tahoma"/>
            <family val="2"/>
          </rPr>
          <t>CEPICI:Prière lier la facture scannée</t>
        </r>
        <r>
          <rPr>
            <sz val="9"/>
            <color indexed="81"/>
            <rFont val="Tahoma"/>
            <family val="2"/>
          </rPr>
          <t xml:space="preserve">
</t>
        </r>
      </text>
    </comment>
    <comment ref="G146" authorId="0" shapeId="0" xr:uid="{5E91967C-C963-4776-9D72-6E374D8A23F9}">
      <text>
        <r>
          <rPr>
            <b/>
            <sz val="9"/>
            <color indexed="81"/>
            <rFont val="Tahoma"/>
            <family val="2"/>
          </rPr>
          <t>CEPICI:Prière lier la DD scannée</t>
        </r>
        <r>
          <rPr>
            <sz val="9"/>
            <color indexed="81"/>
            <rFont val="Tahoma"/>
            <family val="2"/>
          </rPr>
          <t xml:space="preserve">
</t>
        </r>
      </text>
    </comment>
    <comment ref="F147" authorId="0" shapeId="0" xr:uid="{456FCA83-7376-4713-97EB-2B635F617F99}">
      <text>
        <r>
          <rPr>
            <b/>
            <sz val="9"/>
            <color indexed="81"/>
            <rFont val="Tahoma"/>
            <family val="2"/>
          </rPr>
          <t>CEPICI:Prière lier la facture scannée</t>
        </r>
        <r>
          <rPr>
            <sz val="9"/>
            <color indexed="81"/>
            <rFont val="Tahoma"/>
            <family val="2"/>
          </rPr>
          <t xml:space="preserve">
</t>
        </r>
      </text>
    </comment>
    <comment ref="G147" authorId="0" shapeId="0" xr:uid="{F719BDD5-A87A-4339-BBC0-4890D6507053}">
      <text>
        <r>
          <rPr>
            <b/>
            <sz val="9"/>
            <color indexed="81"/>
            <rFont val="Tahoma"/>
            <family val="2"/>
          </rPr>
          <t>CEPICI:Prière lier la DD scannée</t>
        </r>
        <r>
          <rPr>
            <sz val="9"/>
            <color indexed="81"/>
            <rFont val="Tahoma"/>
            <family val="2"/>
          </rPr>
          <t xml:space="preserve">
</t>
        </r>
      </text>
    </comment>
    <comment ref="F148" authorId="0" shapeId="0" xr:uid="{81023F3B-81DB-4C25-A101-8D2E3C7285D0}">
      <text>
        <r>
          <rPr>
            <b/>
            <sz val="9"/>
            <color indexed="81"/>
            <rFont val="Tahoma"/>
            <family val="2"/>
          </rPr>
          <t>CEPICI:Prière lier la facture scannée</t>
        </r>
        <r>
          <rPr>
            <sz val="9"/>
            <color indexed="81"/>
            <rFont val="Tahoma"/>
            <family val="2"/>
          </rPr>
          <t xml:space="preserve">
</t>
        </r>
      </text>
    </comment>
    <comment ref="G148" authorId="0" shapeId="0" xr:uid="{2F402385-F539-4FC3-A123-0AB18AD30F22}">
      <text>
        <r>
          <rPr>
            <b/>
            <sz val="9"/>
            <color indexed="81"/>
            <rFont val="Tahoma"/>
            <family val="2"/>
          </rPr>
          <t>CEPICI:Prière lier la DD scannée</t>
        </r>
        <r>
          <rPr>
            <sz val="9"/>
            <color indexed="81"/>
            <rFont val="Tahoma"/>
            <family val="2"/>
          </rPr>
          <t xml:space="preserve">
</t>
        </r>
      </text>
    </comment>
    <comment ref="F149" authorId="0" shapeId="0" xr:uid="{A329CB86-0E25-4C38-AA52-C77108D480E1}">
      <text>
        <r>
          <rPr>
            <b/>
            <sz val="9"/>
            <color indexed="81"/>
            <rFont val="Tahoma"/>
            <family val="2"/>
          </rPr>
          <t>CEPICI:Prière lier la facture scannée</t>
        </r>
        <r>
          <rPr>
            <sz val="9"/>
            <color indexed="81"/>
            <rFont val="Tahoma"/>
            <family val="2"/>
          </rPr>
          <t xml:space="preserve">
</t>
        </r>
      </text>
    </comment>
    <comment ref="G149" authorId="0" shapeId="0" xr:uid="{6F1D0117-CB2A-407F-B61D-9DC78CA173AD}">
      <text>
        <r>
          <rPr>
            <b/>
            <sz val="9"/>
            <color indexed="81"/>
            <rFont val="Tahoma"/>
            <family val="2"/>
          </rPr>
          <t>CEPICI:Prière lier la DD scannée</t>
        </r>
        <r>
          <rPr>
            <sz val="9"/>
            <color indexed="81"/>
            <rFont val="Tahoma"/>
            <family val="2"/>
          </rPr>
          <t xml:space="preserve">
</t>
        </r>
      </text>
    </comment>
    <comment ref="F150" authorId="0" shapeId="0" xr:uid="{ADD7DCD6-3E9D-46EB-B9E2-B782392CA13C}">
      <text>
        <r>
          <rPr>
            <b/>
            <sz val="9"/>
            <color indexed="81"/>
            <rFont val="Tahoma"/>
            <family val="2"/>
          </rPr>
          <t>CEPICI:Prière lier la facture scannée</t>
        </r>
        <r>
          <rPr>
            <sz val="9"/>
            <color indexed="81"/>
            <rFont val="Tahoma"/>
            <family val="2"/>
          </rPr>
          <t xml:space="preserve">
</t>
        </r>
      </text>
    </comment>
    <comment ref="G150" authorId="0" shapeId="0" xr:uid="{04F5380D-CBAC-45CB-93EE-0635128185D7}">
      <text>
        <r>
          <rPr>
            <b/>
            <sz val="9"/>
            <color indexed="81"/>
            <rFont val="Tahoma"/>
            <family val="2"/>
          </rPr>
          <t>CEPICI:Prière lier la DD scannée</t>
        </r>
        <r>
          <rPr>
            <sz val="9"/>
            <color indexed="81"/>
            <rFont val="Tahoma"/>
            <family val="2"/>
          </rPr>
          <t xml:space="preserve">
</t>
        </r>
      </text>
    </comment>
    <comment ref="F151" authorId="0" shapeId="0" xr:uid="{4F1036C1-A17A-492E-8984-44F14BEF8A2A}">
      <text>
        <r>
          <rPr>
            <b/>
            <sz val="9"/>
            <color indexed="81"/>
            <rFont val="Tahoma"/>
            <family val="2"/>
          </rPr>
          <t>CEPICI:Prière lier la facture scannée</t>
        </r>
        <r>
          <rPr>
            <sz val="9"/>
            <color indexed="81"/>
            <rFont val="Tahoma"/>
            <family val="2"/>
          </rPr>
          <t xml:space="preserve">
</t>
        </r>
      </text>
    </comment>
    <comment ref="G151" authorId="0" shapeId="0" xr:uid="{486E012F-924B-4C39-986D-0522189FD8CB}">
      <text>
        <r>
          <rPr>
            <b/>
            <sz val="9"/>
            <color indexed="81"/>
            <rFont val="Tahoma"/>
            <family val="2"/>
          </rPr>
          <t>CEPICI:Prière lier la DD scannée</t>
        </r>
        <r>
          <rPr>
            <sz val="9"/>
            <color indexed="81"/>
            <rFont val="Tahoma"/>
            <family val="2"/>
          </rPr>
          <t xml:space="preserve">
</t>
        </r>
      </text>
    </comment>
    <comment ref="F152" authorId="0" shapeId="0" xr:uid="{CF21F019-A9DE-41A2-B08A-1735476ABCF4}">
      <text>
        <r>
          <rPr>
            <b/>
            <sz val="9"/>
            <color indexed="81"/>
            <rFont val="Tahoma"/>
            <family val="2"/>
          </rPr>
          <t>CEPICI:Prière lier la facture scannée</t>
        </r>
        <r>
          <rPr>
            <sz val="9"/>
            <color indexed="81"/>
            <rFont val="Tahoma"/>
            <family val="2"/>
          </rPr>
          <t xml:space="preserve">
</t>
        </r>
      </text>
    </comment>
    <comment ref="G152" authorId="0" shapeId="0" xr:uid="{6B84C2EA-D6F3-455F-8D35-CDA8D45AC792}">
      <text>
        <r>
          <rPr>
            <b/>
            <sz val="9"/>
            <color indexed="81"/>
            <rFont val="Tahoma"/>
            <family val="2"/>
          </rPr>
          <t>CEPICI:Prière lier la DD scannée</t>
        </r>
        <r>
          <rPr>
            <sz val="9"/>
            <color indexed="81"/>
            <rFont val="Tahoma"/>
            <family val="2"/>
          </rPr>
          <t xml:space="preserve">
</t>
        </r>
      </text>
    </comment>
    <comment ref="F153" authorId="0" shapeId="0" xr:uid="{84A573C2-8566-4843-9D9F-422C7E05121B}">
      <text>
        <r>
          <rPr>
            <b/>
            <sz val="9"/>
            <color indexed="81"/>
            <rFont val="Tahoma"/>
            <family val="2"/>
          </rPr>
          <t>CEPICI:Prière lier la facture scannée</t>
        </r>
        <r>
          <rPr>
            <sz val="9"/>
            <color indexed="81"/>
            <rFont val="Tahoma"/>
            <family val="2"/>
          </rPr>
          <t xml:space="preserve">
</t>
        </r>
      </text>
    </comment>
    <comment ref="G153" authorId="0" shapeId="0" xr:uid="{56AB102A-4FC9-4B52-8900-9853A0E73365}">
      <text>
        <r>
          <rPr>
            <b/>
            <sz val="9"/>
            <color indexed="81"/>
            <rFont val="Tahoma"/>
            <family val="2"/>
          </rPr>
          <t>CEPICI:Prière lier la DD scannée</t>
        </r>
        <r>
          <rPr>
            <sz val="9"/>
            <color indexed="81"/>
            <rFont val="Tahoma"/>
            <family val="2"/>
          </rPr>
          <t xml:space="preserve">
</t>
        </r>
      </text>
    </comment>
    <comment ref="F154" authorId="0" shapeId="0" xr:uid="{DEB1D838-4024-4F75-97D9-B96991AFA92D}">
      <text>
        <r>
          <rPr>
            <b/>
            <sz val="9"/>
            <color indexed="81"/>
            <rFont val="Tahoma"/>
            <family val="2"/>
          </rPr>
          <t>CEPICI:Prière lier la facture scannée</t>
        </r>
        <r>
          <rPr>
            <sz val="9"/>
            <color indexed="81"/>
            <rFont val="Tahoma"/>
            <family val="2"/>
          </rPr>
          <t xml:space="preserve">
</t>
        </r>
      </text>
    </comment>
    <comment ref="G154" authorId="0" shapeId="0" xr:uid="{3C2DB3F8-1215-4E76-83D1-ED167808D719}">
      <text>
        <r>
          <rPr>
            <b/>
            <sz val="9"/>
            <color indexed="81"/>
            <rFont val="Tahoma"/>
            <family val="2"/>
          </rPr>
          <t>CEPICI:Prière lier la DD scannée</t>
        </r>
        <r>
          <rPr>
            <sz val="9"/>
            <color indexed="81"/>
            <rFont val="Tahoma"/>
            <family val="2"/>
          </rPr>
          <t xml:space="preserve">
</t>
        </r>
      </text>
    </comment>
    <comment ref="F155" authorId="0" shapeId="0" xr:uid="{74B937D3-3557-421D-A298-5EA80ED4A216}">
      <text>
        <r>
          <rPr>
            <b/>
            <sz val="9"/>
            <color indexed="81"/>
            <rFont val="Tahoma"/>
            <family val="2"/>
          </rPr>
          <t>CEPICI:Prière lier la facture scannée</t>
        </r>
        <r>
          <rPr>
            <sz val="9"/>
            <color indexed="81"/>
            <rFont val="Tahoma"/>
            <family val="2"/>
          </rPr>
          <t xml:space="preserve">
</t>
        </r>
      </text>
    </comment>
    <comment ref="G155" authorId="0" shapeId="0" xr:uid="{13EEFA01-3A96-44D6-B546-F54E56E37EBC}">
      <text>
        <r>
          <rPr>
            <b/>
            <sz val="9"/>
            <color indexed="81"/>
            <rFont val="Tahoma"/>
            <family val="2"/>
          </rPr>
          <t>CEPICI:Prière lier la DD scannée</t>
        </r>
        <r>
          <rPr>
            <sz val="9"/>
            <color indexed="81"/>
            <rFont val="Tahoma"/>
            <family val="2"/>
          </rPr>
          <t xml:space="preserve">
</t>
        </r>
      </text>
    </comment>
    <comment ref="F156" authorId="0" shapeId="0" xr:uid="{F895835E-1D56-4174-8117-BACE15E888B9}">
      <text>
        <r>
          <rPr>
            <b/>
            <sz val="9"/>
            <color indexed="81"/>
            <rFont val="Tahoma"/>
            <family val="2"/>
          </rPr>
          <t>CEPICI:Prière lier la facture scannée</t>
        </r>
        <r>
          <rPr>
            <sz val="9"/>
            <color indexed="81"/>
            <rFont val="Tahoma"/>
            <family val="2"/>
          </rPr>
          <t xml:space="preserve">
</t>
        </r>
      </text>
    </comment>
    <comment ref="G156" authorId="0" shapeId="0" xr:uid="{1B49104E-CFE8-4FC6-9035-222955B028A9}">
      <text>
        <r>
          <rPr>
            <b/>
            <sz val="9"/>
            <color indexed="81"/>
            <rFont val="Tahoma"/>
            <family val="2"/>
          </rPr>
          <t>CEPICI:Prière lier la DD scannée</t>
        </r>
        <r>
          <rPr>
            <sz val="9"/>
            <color indexed="81"/>
            <rFont val="Tahoma"/>
            <family val="2"/>
          </rPr>
          <t xml:space="preserve">
</t>
        </r>
      </text>
    </comment>
    <comment ref="F157" authorId="0" shapeId="0" xr:uid="{9F1D6C42-DBEC-4979-B4E0-433DA1123458}">
      <text>
        <r>
          <rPr>
            <b/>
            <sz val="9"/>
            <color indexed="81"/>
            <rFont val="Tahoma"/>
            <family val="2"/>
          </rPr>
          <t>CEPICI:Prière lier la facture scannée</t>
        </r>
        <r>
          <rPr>
            <sz val="9"/>
            <color indexed="81"/>
            <rFont val="Tahoma"/>
            <family val="2"/>
          </rPr>
          <t xml:space="preserve">
</t>
        </r>
      </text>
    </comment>
    <comment ref="G157" authorId="0" shapeId="0" xr:uid="{42EBF19C-46D5-41C7-BABC-C9B51006E428}">
      <text>
        <r>
          <rPr>
            <b/>
            <sz val="9"/>
            <color indexed="81"/>
            <rFont val="Tahoma"/>
            <family val="2"/>
          </rPr>
          <t>CEPICI:Prière lier la DD scannée</t>
        </r>
        <r>
          <rPr>
            <sz val="9"/>
            <color indexed="81"/>
            <rFont val="Tahoma"/>
            <family val="2"/>
          </rPr>
          <t xml:space="preserve">
</t>
        </r>
      </text>
    </comment>
    <comment ref="F158" authorId="0" shapeId="0" xr:uid="{7172027D-BF60-4F90-9C38-AA0B80C14B6A}">
      <text>
        <r>
          <rPr>
            <b/>
            <sz val="9"/>
            <color indexed="81"/>
            <rFont val="Tahoma"/>
            <family val="2"/>
          </rPr>
          <t>CEPICI:Prière lier la facture scannée</t>
        </r>
        <r>
          <rPr>
            <sz val="9"/>
            <color indexed="81"/>
            <rFont val="Tahoma"/>
            <family val="2"/>
          </rPr>
          <t xml:space="preserve">
</t>
        </r>
      </text>
    </comment>
    <comment ref="G158" authorId="0" shapeId="0" xr:uid="{DBB2ECA4-FD67-4B59-9C5C-B986D7DD646A}">
      <text>
        <r>
          <rPr>
            <b/>
            <sz val="9"/>
            <color indexed="81"/>
            <rFont val="Tahoma"/>
            <family val="2"/>
          </rPr>
          <t>CEPICI:Prière lier la DD scannée</t>
        </r>
        <r>
          <rPr>
            <sz val="9"/>
            <color indexed="81"/>
            <rFont val="Tahoma"/>
            <family val="2"/>
          </rPr>
          <t xml:space="preserve">
</t>
        </r>
      </text>
    </comment>
    <comment ref="F159" authorId="0" shapeId="0" xr:uid="{FB39467E-B613-429F-9113-A1B810D4A090}">
      <text>
        <r>
          <rPr>
            <b/>
            <sz val="9"/>
            <color indexed="81"/>
            <rFont val="Tahoma"/>
            <family val="2"/>
          </rPr>
          <t>CEPICI:Prière lier la facture scannée</t>
        </r>
        <r>
          <rPr>
            <sz val="9"/>
            <color indexed="81"/>
            <rFont val="Tahoma"/>
            <family val="2"/>
          </rPr>
          <t xml:space="preserve">
</t>
        </r>
      </text>
    </comment>
    <comment ref="G159" authorId="0" shapeId="0" xr:uid="{707D7E26-B072-48DB-9849-D679D7751A2D}">
      <text>
        <r>
          <rPr>
            <b/>
            <sz val="9"/>
            <color indexed="81"/>
            <rFont val="Tahoma"/>
            <family val="2"/>
          </rPr>
          <t>CEPICI:Prière lier la DD scannée</t>
        </r>
        <r>
          <rPr>
            <sz val="9"/>
            <color indexed="81"/>
            <rFont val="Tahoma"/>
            <family val="2"/>
          </rPr>
          <t xml:space="preserve">
</t>
        </r>
      </text>
    </comment>
    <comment ref="F160" authorId="0" shapeId="0" xr:uid="{30E25FBA-1274-4F95-804A-757BCE65546F}">
      <text>
        <r>
          <rPr>
            <b/>
            <sz val="9"/>
            <color indexed="81"/>
            <rFont val="Tahoma"/>
            <family val="2"/>
          </rPr>
          <t>CEPICI:Prière lier la facture scannée</t>
        </r>
        <r>
          <rPr>
            <sz val="9"/>
            <color indexed="81"/>
            <rFont val="Tahoma"/>
            <family val="2"/>
          </rPr>
          <t xml:space="preserve">
</t>
        </r>
      </text>
    </comment>
    <comment ref="G160" authorId="0" shapeId="0" xr:uid="{E5980430-E439-4337-BDAD-0CD415F97576}">
      <text>
        <r>
          <rPr>
            <b/>
            <sz val="9"/>
            <color indexed="81"/>
            <rFont val="Tahoma"/>
            <family val="2"/>
          </rPr>
          <t>CEPICI:Prière lier la DD scannée</t>
        </r>
        <r>
          <rPr>
            <sz val="9"/>
            <color indexed="81"/>
            <rFont val="Tahoma"/>
            <family val="2"/>
          </rPr>
          <t xml:space="preserve">
</t>
        </r>
      </text>
    </comment>
    <comment ref="F161" authorId="0" shapeId="0" xr:uid="{026640A1-A797-4B6A-9147-3CC34AAAEAC9}">
      <text>
        <r>
          <rPr>
            <b/>
            <sz val="9"/>
            <color indexed="81"/>
            <rFont val="Tahoma"/>
            <family val="2"/>
          </rPr>
          <t>CEPICI:Prière lier la facture scannée</t>
        </r>
        <r>
          <rPr>
            <sz val="9"/>
            <color indexed="81"/>
            <rFont val="Tahoma"/>
            <family val="2"/>
          </rPr>
          <t xml:space="preserve">
</t>
        </r>
      </text>
    </comment>
    <comment ref="G161" authorId="0" shapeId="0" xr:uid="{107B9775-3B1A-497C-BD21-A2C0EF0737DD}">
      <text>
        <r>
          <rPr>
            <b/>
            <sz val="9"/>
            <color indexed="81"/>
            <rFont val="Tahoma"/>
            <family val="2"/>
          </rPr>
          <t>CEPICI:Prière lier la DD scannée</t>
        </r>
        <r>
          <rPr>
            <sz val="9"/>
            <color indexed="81"/>
            <rFont val="Tahoma"/>
            <family val="2"/>
          </rPr>
          <t xml:space="preserve">
</t>
        </r>
      </text>
    </comment>
    <comment ref="F162" authorId="0" shapeId="0" xr:uid="{3F5A586C-0665-45E6-B212-C59427AA91BE}">
      <text>
        <r>
          <rPr>
            <b/>
            <sz val="9"/>
            <color indexed="81"/>
            <rFont val="Tahoma"/>
            <family val="2"/>
          </rPr>
          <t>CEPICI:Prière lier la facture scannée</t>
        </r>
        <r>
          <rPr>
            <sz val="9"/>
            <color indexed="81"/>
            <rFont val="Tahoma"/>
            <family val="2"/>
          </rPr>
          <t xml:space="preserve">
</t>
        </r>
      </text>
    </comment>
    <comment ref="G162" authorId="0" shapeId="0" xr:uid="{63166772-6D78-4D61-AE44-C43ABF53EE03}">
      <text>
        <r>
          <rPr>
            <b/>
            <sz val="9"/>
            <color indexed="81"/>
            <rFont val="Tahoma"/>
            <family val="2"/>
          </rPr>
          <t>CEPICI:Prière lier la DD scannée</t>
        </r>
        <r>
          <rPr>
            <sz val="9"/>
            <color indexed="81"/>
            <rFont val="Tahoma"/>
            <family val="2"/>
          </rPr>
          <t xml:space="preserve">
</t>
        </r>
      </text>
    </comment>
    <comment ref="F163" authorId="0" shapeId="0" xr:uid="{88E38516-516B-4047-B49E-EFF517C9A373}">
      <text>
        <r>
          <rPr>
            <b/>
            <sz val="9"/>
            <color indexed="81"/>
            <rFont val="Tahoma"/>
            <family val="2"/>
          </rPr>
          <t>CEPICI:Prière lier la facture scannée</t>
        </r>
        <r>
          <rPr>
            <sz val="9"/>
            <color indexed="81"/>
            <rFont val="Tahoma"/>
            <family val="2"/>
          </rPr>
          <t xml:space="preserve">
</t>
        </r>
      </text>
    </comment>
    <comment ref="G163" authorId="0" shapeId="0" xr:uid="{99E9B665-3557-4FE8-995B-F40ACF82683F}">
      <text>
        <r>
          <rPr>
            <b/>
            <sz val="9"/>
            <color indexed="81"/>
            <rFont val="Tahoma"/>
            <family val="2"/>
          </rPr>
          <t>CEPICI:Prière lier la DD scannée</t>
        </r>
        <r>
          <rPr>
            <sz val="9"/>
            <color indexed="81"/>
            <rFont val="Tahoma"/>
            <family val="2"/>
          </rPr>
          <t xml:space="preserve">
</t>
        </r>
      </text>
    </comment>
    <comment ref="F164" authorId="0" shapeId="0" xr:uid="{5D5AC1FD-B19D-417E-962F-D6DFA24306D6}">
      <text>
        <r>
          <rPr>
            <b/>
            <sz val="9"/>
            <color indexed="81"/>
            <rFont val="Tahoma"/>
            <family val="2"/>
          </rPr>
          <t>CEPICI:Prière lier la facture scannée</t>
        </r>
        <r>
          <rPr>
            <sz val="9"/>
            <color indexed="81"/>
            <rFont val="Tahoma"/>
            <family val="2"/>
          </rPr>
          <t xml:space="preserve">
</t>
        </r>
      </text>
    </comment>
    <comment ref="G164" authorId="0" shapeId="0" xr:uid="{65BB04EB-790C-4BD9-9FE8-566CA6B02DA3}">
      <text>
        <r>
          <rPr>
            <b/>
            <sz val="9"/>
            <color indexed="81"/>
            <rFont val="Tahoma"/>
            <family val="2"/>
          </rPr>
          <t>CEPICI:Prière lier la DD scannée</t>
        </r>
        <r>
          <rPr>
            <sz val="9"/>
            <color indexed="81"/>
            <rFont val="Tahoma"/>
            <family val="2"/>
          </rPr>
          <t xml:space="preserve">
</t>
        </r>
      </text>
    </comment>
    <comment ref="F165" authorId="0" shapeId="0" xr:uid="{890D0285-8D89-4BAF-9CD8-89A2CDA2FD22}">
      <text>
        <r>
          <rPr>
            <b/>
            <sz val="9"/>
            <color indexed="81"/>
            <rFont val="Tahoma"/>
            <family val="2"/>
          </rPr>
          <t>CEPICI:Prière lier la facture scannée</t>
        </r>
        <r>
          <rPr>
            <sz val="9"/>
            <color indexed="81"/>
            <rFont val="Tahoma"/>
            <family val="2"/>
          </rPr>
          <t xml:space="preserve">
</t>
        </r>
      </text>
    </comment>
    <comment ref="G165" authorId="0" shapeId="0" xr:uid="{D0FDE5A1-268D-4332-9416-088CC560DD10}">
      <text>
        <r>
          <rPr>
            <b/>
            <sz val="9"/>
            <color indexed="81"/>
            <rFont val="Tahoma"/>
            <family val="2"/>
          </rPr>
          <t>CEPICI:Prière lier la DD scannée</t>
        </r>
        <r>
          <rPr>
            <sz val="9"/>
            <color indexed="81"/>
            <rFont val="Tahoma"/>
            <family val="2"/>
          </rPr>
          <t xml:space="preserve">
</t>
        </r>
      </text>
    </comment>
    <comment ref="F166" authorId="0" shapeId="0" xr:uid="{C3CF2B77-4A69-44A4-88D9-31644D7F60B7}">
      <text>
        <r>
          <rPr>
            <b/>
            <sz val="9"/>
            <color indexed="81"/>
            <rFont val="Tahoma"/>
            <family val="2"/>
          </rPr>
          <t>CEPICI:Prière lier la facture scannée</t>
        </r>
        <r>
          <rPr>
            <sz val="9"/>
            <color indexed="81"/>
            <rFont val="Tahoma"/>
            <family val="2"/>
          </rPr>
          <t xml:space="preserve">
</t>
        </r>
      </text>
    </comment>
    <comment ref="G166" authorId="0" shapeId="0" xr:uid="{6C321FF5-094D-4146-B37E-1587AB008B7C}">
      <text>
        <r>
          <rPr>
            <b/>
            <sz val="9"/>
            <color indexed="81"/>
            <rFont val="Tahoma"/>
            <family val="2"/>
          </rPr>
          <t>CEPICI:Prière lier la DD scannée</t>
        </r>
        <r>
          <rPr>
            <sz val="9"/>
            <color indexed="81"/>
            <rFont val="Tahoma"/>
            <family val="2"/>
          </rPr>
          <t xml:space="preserve">
</t>
        </r>
      </text>
    </comment>
    <comment ref="F167" authorId="0" shapeId="0" xr:uid="{4A72B837-06F7-4563-94DA-215A1A6CAAB1}">
      <text>
        <r>
          <rPr>
            <b/>
            <sz val="9"/>
            <color indexed="81"/>
            <rFont val="Tahoma"/>
            <family val="2"/>
          </rPr>
          <t>CEPICI:Prière lier la facture scannée</t>
        </r>
        <r>
          <rPr>
            <sz val="9"/>
            <color indexed="81"/>
            <rFont val="Tahoma"/>
            <family val="2"/>
          </rPr>
          <t xml:space="preserve">
</t>
        </r>
      </text>
    </comment>
    <comment ref="G167" authorId="0" shapeId="0" xr:uid="{2F096F6F-CE0F-457B-9F22-818263EACEA2}">
      <text>
        <r>
          <rPr>
            <b/>
            <sz val="9"/>
            <color indexed="81"/>
            <rFont val="Tahoma"/>
            <family val="2"/>
          </rPr>
          <t>CEPICI:Prière lier la DD scannée</t>
        </r>
        <r>
          <rPr>
            <sz val="9"/>
            <color indexed="81"/>
            <rFont val="Tahoma"/>
            <family val="2"/>
          </rPr>
          <t xml:space="preserve">
</t>
        </r>
      </text>
    </comment>
    <comment ref="F168" authorId="0" shapeId="0" xr:uid="{D42E1FB8-55E6-4D96-935D-3BABD7B7F0FD}">
      <text>
        <r>
          <rPr>
            <b/>
            <sz val="9"/>
            <color indexed="81"/>
            <rFont val="Tahoma"/>
            <family val="2"/>
          </rPr>
          <t>CEPICI:Prière lier la facture scannée</t>
        </r>
        <r>
          <rPr>
            <sz val="9"/>
            <color indexed="81"/>
            <rFont val="Tahoma"/>
            <family val="2"/>
          </rPr>
          <t xml:space="preserve">
</t>
        </r>
      </text>
    </comment>
    <comment ref="G168" authorId="0" shapeId="0" xr:uid="{FA30171C-5061-44F6-8F5E-17F91A1C5873}">
      <text>
        <r>
          <rPr>
            <b/>
            <sz val="9"/>
            <color indexed="81"/>
            <rFont val="Tahoma"/>
            <family val="2"/>
          </rPr>
          <t>CEPICI:Prière lier la DD scannée</t>
        </r>
        <r>
          <rPr>
            <sz val="9"/>
            <color indexed="81"/>
            <rFont val="Tahoma"/>
            <family val="2"/>
          </rPr>
          <t xml:space="preserve">
</t>
        </r>
      </text>
    </comment>
    <comment ref="F169" authorId="0" shapeId="0" xr:uid="{3529B7E1-29CB-46ED-BD66-3CBA0B53058B}">
      <text>
        <r>
          <rPr>
            <b/>
            <sz val="9"/>
            <color indexed="81"/>
            <rFont val="Tahoma"/>
            <family val="2"/>
          </rPr>
          <t>CEPICI:Prière lier la facture scannée</t>
        </r>
        <r>
          <rPr>
            <sz val="9"/>
            <color indexed="81"/>
            <rFont val="Tahoma"/>
            <family val="2"/>
          </rPr>
          <t xml:space="preserve">
</t>
        </r>
      </text>
    </comment>
    <comment ref="G169" authorId="0" shapeId="0" xr:uid="{052EF0E4-6639-4139-9853-E4D397463180}">
      <text>
        <r>
          <rPr>
            <b/>
            <sz val="9"/>
            <color indexed="81"/>
            <rFont val="Tahoma"/>
            <family val="2"/>
          </rPr>
          <t>CEPICI:Prière lier la DD scannée</t>
        </r>
        <r>
          <rPr>
            <sz val="9"/>
            <color indexed="81"/>
            <rFont val="Tahoma"/>
            <family val="2"/>
          </rPr>
          <t xml:space="preserve">
</t>
        </r>
      </text>
    </comment>
    <comment ref="F170" authorId="0" shapeId="0" xr:uid="{F9F064D3-52D9-4B4A-B6FF-B22CA1C64651}">
      <text>
        <r>
          <rPr>
            <b/>
            <sz val="9"/>
            <color indexed="81"/>
            <rFont val="Tahoma"/>
            <family val="2"/>
          </rPr>
          <t>CEPICI:Prière lier la facture scannée</t>
        </r>
        <r>
          <rPr>
            <sz val="9"/>
            <color indexed="81"/>
            <rFont val="Tahoma"/>
            <family val="2"/>
          </rPr>
          <t xml:space="preserve">
</t>
        </r>
      </text>
    </comment>
    <comment ref="G170" authorId="0" shapeId="0" xr:uid="{7E7AAB19-A928-41AA-9F5A-C39827AEE302}">
      <text>
        <r>
          <rPr>
            <b/>
            <sz val="9"/>
            <color indexed="81"/>
            <rFont val="Tahoma"/>
            <family val="2"/>
          </rPr>
          <t>CEPICI:Prière lier la DD scannée</t>
        </r>
        <r>
          <rPr>
            <sz val="9"/>
            <color indexed="81"/>
            <rFont val="Tahoma"/>
            <family val="2"/>
          </rPr>
          <t xml:space="preserve">
</t>
        </r>
      </text>
    </comment>
    <comment ref="F171" authorId="0" shapeId="0" xr:uid="{3AA75F62-D619-4AFA-8DA6-591873568BB6}">
      <text>
        <r>
          <rPr>
            <b/>
            <sz val="9"/>
            <color indexed="81"/>
            <rFont val="Tahoma"/>
            <family val="2"/>
          </rPr>
          <t>CEPICI:Prière lier la facture scannée</t>
        </r>
        <r>
          <rPr>
            <sz val="9"/>
            <color indexed="81"/>
            <rFont val="Tahoma"/>
            <family val="2"/>
          </rPr>
          <t xml:space="preserve">
</t>
        </r>
      </text>
    </comment>
    <comment ref="G171" authorId="0" shapeId="0" xr:uid="{2920D715-E07D-4CBA-B40D-2713583B5C4D}">
      <text>
        <r>
          <rPr>
            <b/>
            <sz val="9"/>
            <color indexed="81"/>
            <rFont val="Tahoma"/>
            <family val="2"/>
          </rPr>
          <t>CEPICI:Prière lier la DD scannée</t>
        </r>
        <r>
          <rPr>
            <sz val="9"/>
            <color indexed="81"/>
            <rFont val="Tahoma"/>
            <family val="2"/>
          </rPr>
          <t xml:space="preserve">
</t>
        </r>
      </text>
    </comment>
    <comment ref="F172" authorId="0" shapeId="0" xr:uid="{597A41D2-6397-46D5-AD0E-9FF2D87EFB25}">
      <text>
        <r>
          <rPr>
            <b/>
            <sz val="9"/>
            <color indexed="81"/>
            <rFont val="Tahoma"/>
            <family val="2"/>
          </rPr>
          <t>CEPICI:Prière lier la facture scannée</t>
        </r>
        <r>
          <rPr>
            <sz val="9"/>
            <color indexed="81"/>
            <rFont val="Tahoma"/>
            <family val="2"/>
          </rPr>
          <t xml:space="preserve">
</t>
        </r>
      </text>
    </comment>
    <comment ref="G172" authorId="0" shapeId="0" xr:uid="{EEDE16D0-EFE1-4FFE-A7FF-24F62984F403}">
      <text>
        <r>
          <rPr>
            <b/>
            <sz val="9"/>
            <color indexed="81"/>
            <rFont val="Tahoma"/>
            <family val="2"/>
          </rPr>
          <t>CEPICI:Prière lier la DD scannée</t>
        </r>
        <r>
          <rPr>
            <sz val="9"/>
            <color indexed="81"/>
            <rFont val="Tahoma"/>
            <family val="2"/>
          </rPr>
          <t xml:space="preserve">
</t>
        </r>
      </text>
    </comment>
    <comment ref="F173" authorId="0" shapeId="0" xr:uid="{0ABB2790-B452-4021-B4AE-E32F5755A426}">
      <text>
        <r>
          <rPr>
            <b/>
            <sz val="9"/>
            <color indexed="81"/>
            <rFont val="Tahoma"/>
            <family val="2"/>
          </rPr>
          <t>CEPICI:Prière lier la facture scannée</t>
        </r>
        <r>
          <rPr>
            <sz val="9"/>
            <color indexed="81"/>
            <rFont val="Tahoma"/>
            <family val="2"/>
          </rPr>
          <t xml:space="preserve">
</t>
        </r>
      </text>
    </comment>
    <comment ref="G173" authorId="0" shapeId="0" xr:uid="{AAC8D1B1-FF6A-4FB2-B048-0B8AD1A4499C}">
      <text>
        <r>
          <rPr>
            <b/>
            <sz val="9"/>
            <color indexed="81"/>
            <rFont val="Tahoma"/>
            <family val="2"/>
          </rPr>
          <t>CEPICI:Prière lier la DD scannée</t>
        </r>
        <r>
          <rPr>
            <sz val="9"/>
            <color indexed="81"/>
            <rFont val="Tahoma"/>
            <family val="2"/>
          </rPr>
          <t xml:space="preserve">
</t>
        </r>
      </text>
    </comment>
    <comment ref="F174" authorId="0" shapeId="0" xr:uid="{8593DF6A-C9E2-4126-AF2B-B95C344DB291}">
      <text>
        <r>
          <rPr>
            <b/>
            <sz val="9"/>
            <color indexed="81"/>
            <rFont val="Tahoma"/>
            <family val="2"/>
          </rPr>
          <t>CEPICI:Prière lier la facture scannée</t>
        </r>
        <r>
          <rPr>
            <sz val="9"/>
            <color indexed="81"/>
            <rFont val="Tahoma"/>
            <family val="2"/>
          </rPr>
          <t xml:space="preserve">
</t>
        </r>
      </text>
    </comment>
    <comment ref="G174" authorId="0" shapeId="0" xr:uid="{A80307DE-C1C3-460B-A117-3F987E59BE87}">
      <text>
        <r>
          <rPr>
            <b/>
            <sz val="9"/>
            <color indexed="81"/>
            <rFont val="Tahoma"/>
            <family val="2"/>
          </rPr>
          <t>CEPICI:Prière lier la DD scannée</t>
        </r>
        <r>
          <rPr>
            <sz val="9"/>
            <color indexed="81"/>
            <rFont val="Tahoma"/>
            <family val="2"/>
          </rPr>
          <t xml:space="preserve">
</t>
        </r>
      </text>
    </comment>
    <comment ref="F175" authorId="0" shapeId="0" xr:uid="{A6BC0BDD-27A4-46C8-B7FC-59B4F229D706}">
      <text>
        <r>
          <rPr>
            <b/>
            <sz val="9"/>
            <color indexed="81"/>
            <rFont val="Tahoma"/>
            <family val="2"/>
          </rPr>
          <t>CEPICI:Prière lier la facture scannée</t>
        </r>
        <r>
          <rPr>
            <sz val="9"/>
            <color indexed="81"/>
            <rFont val="Tahoma"/>
            <family val="2"/>
          </rPr>
          <t xml:space="preserve">
</t>
        </r>
      </text>
    </comment>
    <comment ref="G175" authorId="0" shapeId="0" xr:uid="{FE59CA64-A55E-4248-9ED7-1316F2198540}">
      <text>
        <r>
          <rPr>
            <b/>
            <sz val="9"/>
            <color indexed="81"/>
            <rFont val="Tahoma"/>
            <family val="2"/>
          </rPr>
          <t>CEPICI:Prière lier la DD scannée</t>
        </r>
        <r>
          <rPr>
            <sz val="9"/>
            <color indexed="81"/>
            <rFont val="Tahoma"/>
            <family val="2"/>
          </rPr>
          <t xml:space="preserve">
</t>
        </r>
      </text>
    </comment>
    <comment ref="F176" authorId="0" shapeId="0" xr:uid="{107FF55A-54ED-4602-97CD-D0EA12C5726E}">
      <text>
        <r>
          <rPr>
            <b/>
            <sz val="9"/>
            <color indexed="81"/>
            <rFont val="Tahoma"/>
            <family val="2"/>
          </rPr>
          <t>CEPICI:Prière lier la facture scannée</t>
        </r>
        <r>
          <rPr>
            <sz val="9"/>
            <color indexed="81"/>
            <rFont val="Tahoma"/>
            <family val="2"/>
          </rPr>
          <t xml:space="preserve">
</t>
        </r>
      </text>
    </comment>
    <comment ref="G176" authorId="0" shapeId="0" xr:uid="{FDF73A78-60CE-47FB-8741-E7EE9F0450AB}">
      <text>
        <r>
          <rPr>
            <b/>
            <sz val="9"/>
            <color indexed="81"/>
            <rFont val="Tahoma"/>
            <family val="2"/>
          </rPr>
          <t>CEPICI:Prière lier la DD scannée</t>
        </r>
        <r>
          <rPr>
            <sz val="9"/>
            <color indexed="81"/>
            <rFont val="Tahoma"/>
            <family val="2"/>
          </rPr>
          <t xml:space="preserve">
</t>
        </r>
      </text>
    </comment>
    <comment ref="F177" authorId="0" shapeId="0" xr:uid="{E37C2EE1-49B5-4C44-937E-3DEE81077CB8}">
      <text>
        <r>
          <rPr>
            <b/>
            <sz val="9"/>
            <color indexed="81"/>
            <rFont val="Tahoma"/>
            <family val="2"/>
          </rPr>
          <t>CEPICI:Prière lier la facture scannée</t>
        </r>
        <r>
          <rPr>
            <sz val="9"/>
            <color indexed="81"/>
            <rFont val="Tahoma"/>
            <family val="2"/>
          </rPr>
          <t xml:space="preserve">
</t>
        </r>
      </text>
    </comment>
    <comment ref="G177" authorId="0" shapeId="0" xr:uid="{40447338-7D88-4CE8-A1FC-9008BFC4EE7B}">
      <text>
        <r>
          <rPr>
            <b/>
            <sz val="9"/>
            <color indexed="81"/>
            <rFont val="Tahoma"/>
            <family val="2"/>
          </rPr>
          <t>CEPICI:Prière lier la DD scannée</t>
        </r>
        <r>
          <rPr>
            <sz val="9"/>
            <color indexed="81"/>
            <rFont val="Tahoma"/>
            <family val="2"/>
          </rPr>
          <t xml:space="preserve">
</t>
        </r>
      </text>
    </comment>
    <comment ref="F178" authorId="0" shapeId="0" xr:uid="{77266683-9FAD-41F4-8356-28E1E1B27AC2}">
      <text>
        <r>
          <rPr>
            <b/>
            <sz val="9"/>
            <color indexed="81"/>
            <rFont val="Tahoma"/>
            <family val="2"/>
          </rPr>
          <t>CEPICI:Prière lier la facture scannée</t>
        </r>
        <r>
          <rPr>
            <sz val="9"/>
            <color indexed="81"/>
            <rFont val="Tahoma"/>
            <family val="2"/>
          </rPr>
          <t xml:space="preserve">
</t>
        </r>
      </text>
    </comment>
    <comment ref="G178" authorId="0" shapeId="0" xr:uid="{413FBF37-E612-45F8-AE51-41DE5D5577B6}">
      <text>
        <r>
          <rPr>
            <b/>
            <sz val="9"/>
            <color indexed="81"/>
            <rFont val="Tahoma"/>
            <family val="2"/>
          </rPr>
          <t>CEPICI:Prière lier la DD scannée</t>
        </r>
        <r>
          <rPr>
            <sz val="9"/>
            <color indexed="81"/>
            <rFont val="Tahoma"/>
            <family val="2"/>
          </rPr>
          <t xml:space="preserve">
</t>
        </r>
      </text>
    </comment>
    <comment ref="F179" authorId="0" shapeId="0" xr:uid="{D8424F34-A2A0-4A6E-B4A5-A088D8DA54DC}">
      <text>
        <r>
          <rPr>
            <b/>
            <sz val="9"/>
            <color indexed="81"/>
            <rFont val="Tahoma"/>
            <family val="2"/>
          </rPr>
          <t>CEPICI:Prière lier la facture scannée</t>
        </r>
        <r>
          <rPr>
            <sz val="9"/>
            <color indexed="81"/>
            <rFont val="Tahoma"/>
            <family val="2"/>
          </rPr>
          <t xml:space="preserve">
</t>
        </r>
      </text>
    </comment>
    <comment ref="G179" authorId="0" shapeId="0" xr:uid="{0507ED91-2F57-49A6-A24B-53E7BB5F0834}">
      <text>
        <r>
          <rPr>
            <b/>
            <sz val="9"/>
            <color indexed="81"/>
            <rFont val="Tahoma"/>
            <family val="2"/>
          </rPr>
          <t>CEPICI:Prière lier la DD scannée</t>
        </r>
        <r>
          <rPr>
            <sz val="9"/>
            <color indexed="81"/>
            <rFont val="Tahoma"/>
            <family val="2"/>
          </rPr>
          <t xml:space="preserve">
</t>
        </r>
      </text>
    </comment>
    <comment ref="F180" authorId="0" shapeId="0" xr:uid="{34DA9D3F-D080-4A51-99D3-4D699013DC72}">
      <text>
        <r>
          <rPr>
            <b/>
            <sz val="9"/>
            <color indexed="81"/>
            <rFont val="Tahoma"/>
            <family val="2"/>
          </rPr>
          <t>CEPICI:Prière lier la facture scannée</t>
        </r>
        <r>
          <rPr>
            <sz val="9"/>
            <color indexed="81"/>
            <rFont val="Tahoma"/>
            <family val="2"/>
          </rPr>
          <t xml:space="preserve">
</t>
        </r>
      </text>
    </comment>
    <comment ref="G180" authorId="0" shapeId="0" xr:uid="{1246D584-11F1-4073-9E47-65470AB45F2B}">
      <text>
        <r>
          <rPr>
            <b/>
            <sz val="9"/>
            <color indexed="81"/>
            <rFont val="Tahoma"/>
            <family val="2"/>
          </rPr>
          <t>CEPICI:Prière lier la DD scannée</t>
        </r>
        <r>
          <rPr>
            <sz val="9"/>
            <color indexed="81"/>
            <rFont val="Tahoma"/>
            <family val="2"/>
          </rPr>
          <t xml:space="preserve">
</t>
        </r>
      </text>
    </comment>
    <comment ref="F181" authorId="0" shapeId="0" xr:uid="{248C88DD-BCAD-40C6-BD38-092B08F655BC}">
      <text>
        <r>
          <rPr>
            <b/>
            <sz val="9"/>
            <color indexed="81"/>
            <rFont val="Tahoma"/>
            <family val="2"/>
          </rPr>
          <t>CEPICI:Prière lier la facture scannée</t>
        </r>
        <r>
          <rPr>
            <sz val="9"/>
            <color indexed="81"/>
            <rFont val="Tahoma"/>
            <family val="2"/>
          </rPr>
          <t xml:space="preserve">
</t>
        </r>
      </text>
    </comment>
    <comment ref="G181" authorId="0" shapeId="0" xr:uid="{B5B5D95C-93E1-4CFC-AE90-04249BC14CCF}">
      <text>
        <r>
          <rPr>
            <b/>
            <sz val="9"/>
            <color indexed="81"/>
            <rFont val="Tahoma"/>
            <family val="2"/>
          </rPr>
          <t>CEPICI:Prière lier la DD scannée</t>
        </r>
        <r>
          <rPr>
            <sz val="9"/>
            <color indexed="81"/>
            <rFont val="Tahoma"/>
            <family val="2"/>
          </rPr>
          <t xml:space="preserve">
</t>
        </r>
      </text>
    </comment>
    <comment ref="F182" authorId="0" shapeId="0" xr:uid="{13A16AF1-DB76-407A-BCD5-5E2BA790505B}">
      <text>
        <r>
          <rPr>
            <b/>
            <sz val="9"/>
            <color indexed="81"/>
            <rFont val="Tahoma"/>
            <family val="2"/>
          </rPr>
          <t>CEPICI:Prière lier la facture scannée</t>
        </r>
        <r>
          <rPr>
            <sz val="9"/>
            <color indexed="81"/>
            <rFont val="Tahoma"/>
            <family val="2"/>
          </rPr>
          <t xml:space="preserve">
</t>
        </r>
      </text>
    </comment>
    <comment ref="G182" authorId="0" shapeId="0" xr:uid="{81DD8C4B-A57B-4F07-8DA9-7A29D718DB02}">
      <text>
        <r>
          <rPr>
            <b/>
            <sz val="9"/>
            <color indexed="81"/>
            <rFont val="Tahoma"/>
            <family val="2"/>
          </rPr>
          <t>CEPICI:Prière lier la DD scannée</t>
        </r>
        <r>
          <rPr>
            <sz val="9"/>
            <color indexed="81"/>
            <rFont val="Tahoma"/>
            <family val="2"/>
          </rPr>
          <t xml:space="preserve">
</t>
        </r>
      </text>
    </comment>
    <comment ref="F183" authorId="0" shapeId="0" xr:uid="{E44D2047-810D-4493-B711-BBD81BEFDD5F}">
      <text>
        <r>
          <rPr>
            <b/>
            <sz val="9"/>
            <color indexed="81"/>
            <rFont val="Tahoma"/>
            <family val="2"/>
          </rPr>
          <t>CEPICI:Prière lier la facture scannée</t>
        </r>
        <r>
          <rPr>
            <sz val="9"/>
            <color indexed="81"/>
            <rFont val="Tahoma"/>
            <family val="2"/>
          </rPr>
          <t xml:space="preserve">
</t>
        </r>
      </text>
    </comment>
    <comment ref="G183" authorId="0" shapeId="0" xr:uid="{F72260CA-32E3-4929-A51D-9826A721FA02}">
      <text>
        <r>
          <rPr>
            <b/>
            <sz val="9"/>
            <color indexed="81"/>
            <rFont val="Tahoma"/>
            <family val="2"/>
          </rPr>
          <t>CEPICI:Prière lier la DD scannée</t>
        </r>
        <r>
          <rPr>
            <sz val="9"/>
            <color indexed="81"/>
            <rFont val="Tahoma"/>
            <family val="2"/>
          </rPr>
          <t xml:space="preserve">
</t>
        </r>
      </text>
    </comment>
    <comment ref="F184" authorId="0" shapeId="0" xr:uid="{CCC9CC25-FF6F-4FD2-AADE-6AAEFDAB32DA}">
      <text>
        <r>
          <rPr>
            <b/>
            <sz val="9"/>
            <color indexed="81"/>
            <rFont val="Tahoma"/>
            <family val="2"/>
          </rPr>
          <t>CEPICI:Prière lier la facture scannée</t>
        </r>
        <r>
          <rPr>
            <sz val="9"/>
            <color indexed="81"/>
            <rFont val="Tahoma"/>
            <family val="2"/>
          </rPr>
          <t xml:space="preserve">
</t>
        </r>
      </text>
    </comment>
    <comment ref="G184" authorId="0" shapeId="0" xr:uid="{D3E2A9F1-10C2-4446-9151-9910D6538723}">
      <text>
        <r>
          <rPr>
            <b/>
            <sz val="9"/>
            <color indexed="81"/>
            <rFont val="Tahoma"/>
            <family val="2"/>
          </rPr>
          <t>CEPICI:Prière lier la DD scannée</t>
        </r>
        <r>
          <rPr>
            <sz val="9"/>
            <color indexed="81"/>
            <rFont val="Tahoma"/>
            <family val="2"/>
          </rPr>
          <t xml:space="preserve">
</t>
        </r>
      </text>
    </comment>
    <comment ref="F185" authorId="0" shapeId="0" xr:uid="{166890D8-D7BC-48D8-A2BA-3AA637550923}">
      <text>
        <r>
          <rPr>
            <b/>
            <sz val="9"/>
            <color indexed="81"/>
            <rFont val="Tahoma"/>
            <family val="2"/>
          </rPr>
          <t>CEPICI:Prière lier la facture scannée</t>
        </r>
        <r>
          <rPr>
            <sz val="9"/>
            <color indexed="81"/>
            <rFont val="Tahoma"/>
            <family val="2"/>
          </rPr>
          <t xml:space="preserve">
</t>
        </r>
      </text>
    </comment>
    <comment ref="G185" authorId="0" shapeId="0" xr:uid="{2BEB2BCB-FBF6-40CE-885C-D249EA51B27E}">
      <text>
        <r>
          <rPr>
            <b/>
            <sz val="9"/>
            <color indexed="81"/>
            <rFont val="Tahoma"/>
            <family val="2"/>
          </rPr>
          <t>CEPICI:Prière lier la DD scannée</t>
        </r>
        <r>
          <rPr>
            <sz val="9"/>
            <color indexed="81"/>
            <rFont val="Tahoma"/>
            <family val="2"/>
          </rPr>
          <t xml:space="preserve">
</t>
        </r>
      </text>
    </comment>
    <comment ref="F186" authorId="0" shapeId="0" xr:uid="{3DA76E43-F8B0-4C2E-833F-E3A81C99483D}">
      <text>
        <r>
          <rPr>
            <b/>
            <sz val="9"/>
            <color indexed="81"/>
            <rFont val="Tahoma"/>
            <family val="2"/>
          </rPr>
          <t>CEPICI:Prière lier la facture scannée</t>
        </r>
        <r>
          <rPr>
            <sz val="9"/>
            <color indexed="81"/>
            <rFont val="Tahoma"/>
            <family val="2"/>
          </rPr>
          <t xml:space="preserve">
</t>
        </r>
      </text>
    </comment>
    <comment ref="G186" authorId="0" shapeId="0" xr:uid="{F41DE64E-52E6-42B8-BB4E-A04288EA48E2}">
      <text>
        <r>
          <rPr>
            <b/>
            <sz val="9"/>
            <color indexed="81"/>
            <rFont val="Tahoma"/>
            <family val="2"/>
          </rPr>
          <t>CEPICI:Prière lier la DD scannée</t>
        </r>
        <r>
          <rPr>
            <sz val="9"/>
            <color indexed="81"/>
            <rFont val="Tahoma"/>
            <family val="2"/>
          </rPr>
          <t xml:space="preserve">
</t>
        </r>
      </text>
    </comment>
    <comment ref="F187" authorId="0" shapeId="0" xr:uid="{7CF8E9FD-D112-437E-99A5-70F05D3CC9C2}">
      <text>
        <r>
          <rPr>
            <b/>
            <sz val="9"/>
            <color indexed="81"/>
            <rFont val="Tahoma"/>
            <family val="2"/>
          </rPr>
          <t>CEPICI:Prière lier la facture scannée</t>
        </r>
        <r>
          <rPr>
            <sz val="9"/>
            <color indexed="81"/>
            <rFont val="Tahoma"/>
            <family val="2"/>
          </rPr>
          <t xml:space="preserve">
</t>
        </r>
      </text>
    </comment>
    <comment ref="G187" authorId="0" shapeId="0" xr:uid="{B59DC844-897C-4810-B203-D6F0BA40F427}">
      <text>
        <r>
          <rPr>
            <b/>
            <sz val="9"/>
            <color indexed="81"/>
            <rFont val="Tahoma"/>
            <family val="2"/>
          </rPr>
          <t>CEPICI:Prière lier la DD scannée</t>
        </r>
        <r>
          <rPr>
            <sz val="9"/>
            <color indexed="81"/>
            <rFont val="Tahoma"/>
            <family val="2"/>
          </rPr>
          <t xml:space="preserve">
</t>
        </r>
      </text>
    </comment>
    <comment ref="F188" authorId="0" shapeId="0" xr:uid="{F65324CE-16D8-44A1-B641-CF994E27349C}">
      <text>
        <r>
          <rPr>
            <b/>
            <sz val="9"/>
            <color indexed="81"/>
            <rFont val="Tahoma"/>
            <family val="2"/>
          </rPr>
          <t>CEPICI:Prière lier la facture scannée</t>
        </r>
        <r>
          <rPr>
            <sz val="9"/>
            <color indexed="81"/>
            <rFont val="Tahoma"/>
            <family val="2"/>
          </rPr>
          <t xml:space="preserve">
</t>
        </r>
      </text>
    </comment>
    <comment ref="G188" authorId="0" shapeId="0" xr:uid="{F801AD1D-2130-4E46-B6F4-F069691BD3EC}">
      <text>
        <r>
          <rPr>
            <b/>
            <sz val="9"/>
            <color indexed="81"/>
            <rFont val="Tahoma"/>
            <family val="2"/>
          </rPr>
          <t>CEPICI:Prière lier la DD scannée</t>
        </r>
        <r>
          <rPr>
            <sz val="9"/>
            <color indexed="81"/>
            <rFont val="Tahoma"/>
            <family val="2"/>
          </rPr>
          <t xml:space="preserve">
</t>
        </r>
      </text>
    </comment>
    <comment ref="F189" authorId="0" shapeId="0" xr:uid="{35F7DED2-674D-47D8-9340-1C55DBDB99B6}">
      <text>
        <r>
          <rPr>
            <b/>
            <sz val="9"/>
            <color indexed="81"/>
            <rFont val="Tahoma"/>
            <family val="2"/>
          </rPr>
          <t>CEPICI:Prière lier la facture scannée</t>
        </r>
        <r>
          <rPr>
            <sz val="9"/>
            <color indexed="81"/>
            <rFont val="Tahoma"/>
            <family val="2"/>
          </rPr>
          <t xml:space="preserve">
</t>
        </r>
      </text>
    </comment>
    <comment ref="G189" authorId="0" shapeId="0" xr:uid="{4AA56686-60A6-48FF-8805-7491340DFB9D}">
      <text>
        <r>
          <rPr>
            <b/>
            <sz val="9"/>
            <color indexed="81"/>
            <rFont val="Tahoma"/>
            <family val="2"/>
          </rPr>
          <t>CEPICI:Prière lier la DD scannée</t>
        </r>
        <r>
          <rPr>
            <sz val="9"/>
            <color indexed="81"/>
            <rFont val="Tahoma"/>
            <family val="2"/>
          </rPr>
          <t xml:space="preserve">
</t>
        </r>
      </text>
    </comment>
    <comment ref="F190" authorId="0" shapeId="0" xr:uid="{EEE25623-DA3B-4C8C-B105-5EECABEC4989}">
      <text>
        <r>
          <rPr>
            <b/>
            <sz val="9"/>
            <color indexed="81"/>
            <rFont val="Tahoma"/>
            <family val="2"/>
          </rPr>
          <t>CEPICI:Prière lier la facture scannée</t>
        </r>
        <r>
          <rPr>
            <sz val="9"/>
            <color indexed="81"/>
            <rFont val="Tahoma"/>
            <family val="2"/>
          </rPr>
          <t xml:space="preserve">
</t>
        </r>
      </text>
    </comment>
    <comment ref="G190" authorId="0" shapeId="0" xr:uid="{DCB2697C-B706-4239-8B88-979847B2BDA6}">
      <text>
        <r>
          <rPr>
            <b/>
            <sz val="9"/>
            <color indexed="81"/>
            <rFont val="Tahoma"/>
            <family val="2"/>
          </rPr>
          <t>CEPICI:Prière lier la DD scannée</t>
        </r>
        <r>
          <rPr>
            <sz val="9"/>
            <color indexed="81"/>
            <rFont val="Tahoma"/>
            <family val="2"/>
          </rPr>
          <t xml:space="preserve">
</t>
        </r>
      </text>
    </comment>
    <comment ref="F191" authorId="0" shapeId="0" xr:uid="{A920EC7A-B1A6-4898-8797-A55852300689}">
      <text>
        <r>
          <rPr>
            <b/>
            <sz val="9"/>
            <color indexed="81"/>
            <rFont val="Tahoma"/>
            <family val="2"/>
          </rPr>
          <t>CEPICI:Prière lier la facture scannée</t>
        </r>
        <r>
          <rPr>
            <sz val="9"/>
            <color indexed="81"/>
            <rFont val="Tahoma"/>
            <family val="2"/>
          </rPr>
          <t xml:space="preserve">
</t>
        </r>
      </text>
    </comment>
    <comment ref="G191" authorId="0" shapeId="0" xr:uid="{57C65493-CA8B-420F-BB78-62A223FAEA73}">
      <text>
        <r>
          <rPr>
            <b/>
            <sz val="9"/>
            <color indexed="81"/>
            <rFont val="Tahoma"/>
            <family val="2"/>
          </rPr>
          <t>CEPICI:Prière lier la DD scannée</t>
        </r>
        <r>
          <rPr>
            <sz val="9"/>
            <color indexed="81"/>
            <rFont val="Tahoma"/>
            <family val="2"/>
          </rPr>
          <t xml:space="preserve">
</t>
        </r>
      </text>
    </comment>
    <comment ref="F192" authorId="0" shapeId="0" xr:uid="{03649CA6-CB4A-4BD0-9874-BA36AFB78E23}">
      <text>
        <r>
          <rPr>
            <b/>
            <sz val="9"/>
            <color indexed="81"/>
            <rFont val="Tahoma"/>
            <family val="2"/>
          </rPr>
          <t>CEPICI:Prière lier la facture scannée</t>
        </r>
        <r>
          <rPr>
            <sz val="9"/>
            <color indexed="81"/>
            <rFont val="Tahoma"/>
            <family val="2"/>
          </rPr>
          <t xml:space="preserve">
</t>
        </r>
      </text>
    </comment>
    <comment ref="G192" authorId="0" shapeId="0" xr:uid="{2FBCF83C-7CB2-48BD-8591-871CE85B412A}">
      <text>
        <r>
          <rPr>
            <b/>
            <sz val="9"/>
            <color indexed="81"/>
            <rFont val="Tahoma"/>
            <family val="2"/>
          </rPr>
          <t>CEPICI:Prière lier la DD scannée</t>
        </r>
        <r>
          <rPr>
            <sz val="9"/>
            <color indexed="81"/>
            <rFont val="Tahoma"/>
            <family val="2"/>
          </rPr>
          <t xml:space="preserve">
</t>
        </r>
      </text>
    </comment>
    <comment ref="F193" authorId="0" shapeId="0" xr:uid="{D03AB29C-70C9-4A25-AE90-D68B73C34963}">
      <text>
        <r>
          <rPr>
            <b/>
            <sz val="9"/>
            <color indexed="81"/>
            <rFont val="Tahoma"/>
            <family val="2"/>
          </rPr>
          <t>CEPICI:Prière lier la facture scannée</t>
        </r>
        <r>
          <rPr>
            <sz val="9"/>
            <color indexed="81"/>
            <rFont val="Tahoma"/>
            <family val="2"/>
          </rPr>
          <t xml:space="preserve">
</t>
        </r>
      </text>
    </comment>
    <comment ref="G193" authorId="0" shapeId="0" xr:uid="{8047AF26-A00E-4B86-8943-503DB4680F23}">
      <text>
        <r>
          <rPr>
            <b/>
            <sz val="9"/>
            <color indexed="81"/>
            <rFont val="Tahoma"/>
            <family val="2"/>
          </rPr>
          <t>CEPICI:Prière lier la DD scannée</t>
        </r>
        <r>
          <rPr>
            <sz val="9"/>
            <color indexed="81"/>
            <rFont val="Tahoma"/>
            <family val="2"/>
          </rPr>
          <t xml:space="preserve">
</t>
        </r>
      </text>
    </comment>
    <comment ref="F194" authorId="0" shapeId="0" xr:uid="{1863E9ED-91F8-481A-93BF-D0456C0A9715}">
      <text>
        <r>
          <rPr>
            <b/>
            <sz val="9"/>
            <color indexed="81"/>
            <rFont val="Tahoma"/>
            <family val="2"/>
          </rPr>
          <t>CEPICI:Prière lier la facture scannée</t>
        </r>
        <r>
          <rPr>
            <sz val="9"/>
            <color indexed="81"/>
            <rFont val="Tahoma"/>
            <family val="2"/>
          </rPr>
          <t xml:space="preserve">
</t>
        </r>
      </text>
    </comment>
    <comment ref="G194" authorId="0" shapeId="0" xr:uid="{FD03E5CC-1E03-4EF8-945E-13623EC2E642}">
      <text>
        <r>
          <rPr>
            <b/>
            <sz val="9"/>
            <color indexed="81"/>
            <rFont val="Tahoma"/>
            <family val="2"/>
          </rPr>
          <t>CEPICI:Prière lier la DD scannée</t>
        </r>
        <r>
          <rPr>
            <sz val="9"/>
            <color indexed="81"/>
            <rFont val="Tahoma"/>
            <family val="2"/>
          </rPr>
          <t xml:space="preserve">
</t>
        </r>
      </text>
    </comment>
    <comment ref="F195" authorId="0" shapeId="0" xr:uid="{8F4C6B20-09E5-462A-A430-7766232A5B4F}">
      <text>
        <r>
          <rPr>
            <b/>
            <sz val="9"/>
            <color indexed="81"/>
            <rFont val="Tahoma"/>
            <family val="2"/>
          </rPr>
          <t>CEPICI:Prière lier la facture scannée</t>
        </r>
        <r>
          <rPr>
            <sz val="9"/>
            <color indexed="81"/>
            <rFont val="Tahoma"/>
            <family val="2"/>
          </rPr>
          <t xml:space="preserve">
</t>
        </r>
      </text>
    </comment>
    <comment ref="G195" authorId="0" shapeId="0" xr:uid="{6D4604A3-9955-4298-81C3-B47AB92E0EE4}">
      <text>
        <r>
          <rPr>
            <b/>
            <sz val="9"/>
            <color indexed="81"/>
            <rFont val="Tahoma"/>
            <family val="2"/>
          </rPr>
          <t>CEPICI:Prière lier la DD scannée</t>
        </r>
        <r>
          <rPr>
            <sz val="9"/>
            <color indexed="81"/>
            <rFont val="Tahoma"/>
            <family val="2"/>
          </rPr>
          <t xml:space="preserve">
</t>
        </r>
      </text>
    </comment>
    <comment ref="F196" authorId="0" shapeId="0" xr:uid="{6EB23D01-4962-4DDF-BCFD-7C1156D0EFD0}">
      <text>
        <r>
          <rPr>
            <b/>
            <sz val="9"/>
            <color indexed="81"/>
            <rFont val="Tahoma"/>
            <family val="2"/>
          </rPr>
          <t>CEPICI:Prière lier la facture scannée</t>
        </r>
        <r>
          <rPr>
            <sz val="9"/>
            <color indexed="81"/>
            <rFont val="Tahoma"/>
            <family val="2"/>
          </rPr>
          <t xml:space="preserve">
</t>
        </r>
      </text>
    </comment>
    <comment ref="G196" authorId="0" shapeId="0" xr:uid="{D026AAB2-37B5-4E30-A556-B153800A0826}">
      <text>
        <r>
          <rPr>
            <b/>
            <sz val="9"/>
            <color indexed="81"/>
            <rFont val="Tahoma"/>
            <family val="2"/>
          </rPr>
          <t>CEPICI:Prière lier la DD scannée</t>
        </r>
        <r>
          <rPr>
            <sz val="9"/>
            <color indexed="81"/>
            <rFont val="Tahoma"/>
            <family val="2"/>
          </rPr>
          <t xml:space="preserve">
</t>
        </r>
      </text>
    </comment>
    <comment ref="F197" authorId="0" shapeId="0" xr:uid="{39FABC0D-0D97-4D54-8DC3-40E2289D16E4}">
      <text>
        <r>
          <rPr>
            <b/>
            <sz val="9"/>
            <color indexed="81"/>
            <rFont val="Tahoma"/>
            <family val="2"/>
          </rPr>
          <t>CEPICI:Prière lier la facture scannée</t>
        </r>
        <r>
          <rPr>
            <sz val="9"/>
            <color indexed="81"/>
            <rFont val="Tahoma"/>
            <family val="2"/>
          </rPr>
          <t xml:space="preserve">
</t>
        </r>
      </text>
    </comment>
    <comment ref="G197" authorId="0" shapeId="0" xr:uid="{5D7F92FD-42E5-43C5-A772-6CC12B9B5F4D}">
      <text>
        <r>
          <rPr>
            <b/>
            <sz val="9"/>
            <color indexed="81"/>
            <rFont val="Tahoma"/>
            <family val="2"/>
          </rPr>
          <t>CEPICI:Prière lier la DD scannée</t>
        </r>
        <r>
          <rPr>
            <sz val="9"/>
            <color indexed="81"/>
            <rFont val="Tahoma"/>
            <family val="2"/>
          </rPr>
          <t xml:space="preserve">
</t>
        </r>
      </text>
    </comment>
    <comment ref="F198" authorId="0" shapeId="0" xr:uid="{868D87B8-0D6A-4269-BEDB-086573D6203A}">
      <text>
        <r>
          <rPr>
            <b/>
            <sz val="9"/>
            <color indexed="81"/>
            <rFont val="Tahoma"/>
            <family val="2"/>
          </rPr>
          <t>CEPICI:Prière lier la facture scannée</t>
        </r>
        <r>
          <rPr>
            <sz val="9"/>
            <color indexed="81"/>
            <rFont val="Tahoma"/>
            <family val="2"/>
          </rPr>
          <t xml:space="preserve">
</t>
        </r>
      </text>
    </comment>
    <comment ref="G198" authorId="0" shapeId="0" xr:uid="{2A4B3975-ECA0-4C12-9DDC-2FCC7E15D98D}">
      <text>
        <r>
          <rPr>
            <b/>
            <sz val="9"/>
            <color indexed="81"/>
            <rFont val="Tahoma"/>
            <family val="2"/>
          </rPr>
          <t>CEPICI:Prière lier la DD scannée</t>
        </r>
        <r>
          <rPr>
            <sz val="9"/>
            <color indexed="81"/>
            <rFont val="Tahoma"/>
            <family val="2"/>
          </rPr>
          <t xml:space="preserve">
</t>
        </r>
      </text>
    </comment>
    <comment ref="F199" authorId="0" shapeId="0" xr:uid="{4C72A13A-618F-4514-AA99-697BDBDD104A}">
      <text>
        <r>
          <rPr>
            <b/>
            <sz val="9"/>
            <color indexed="81"/>
            <rFont val="Tahoma"/>
            <family val="2"/>
          </rPr>
          <t>CEPICI:Prière lier la facture scannée</t>
        </r>
        <r>
          <rPr>
            <sz val="9"/>
            <color indexed="81"/>
            <rFont val="Tahoma"/>
            <family val="2"/>
          </rPr>
          <t xml:space="preserve">
</t>
        </r>
      </text>
    </comment>
    <comment ref="G199" authorId="0" shapeId="0" xr:uid="{09791A1C-55FE-4A2C-A3B5-DD2553BD433F}">
      <text>
        <r>
          <rPr>
            <b/>
            <sz val="9"/>
            <color indexed="81"/>
            <rFont val="Tahoma"/>
            <family val="2"/>
          </rPr>
          <t>CEPICI:Prière lier la DD scannée</t>
        </r>
        <r>
          <rPr>
            <sz val="9"/>
            <color indexed="81"/>
            <rFont val="Tahoma"/>
            <family val="2"/>
          </rPr>
          <t xml:space="preserve">
</t>
        </r>
      </text>
    </comment>
    <comment ref="F200" authorId="0" shapeId="0" xr:uid="{AF4AAB71-DDE2-4C2E-A9A4-3DE8A89B8253}">
      <text>
        <r>
          <rPr>
            <b/>
            <sz val="9"/>
            <color indexed="81"/>
            <rFont val="Tahoma"/>
            <family val="2"/>
          </rPr>
          <t>CEPICI:Prière lier la facture scannée</t>
        </r>
        <r>
          <rPr>
            <sz val="9"/>
            <color indexed="81"/>
            <rFont val="Tahoma"/>
            <family val="2"/>
          </rPr>
          <t xml:space="preserve">
</t>
        </r>
      </text>
    </comment>
    <comment ref="G200" authorId="0" shapeId="0" xr:uid="{6559E6BE-4D82-4D9A-A8A1-9A31200441DA}">
      <text>
        <r>
          <rPr>
            <b/>
            <sz val="9"/>
            <color indexed="81"/>
            <rFont val="Tahoma"/>
            <family val="2"/>
          </rPr>
          <t>CEPICI:Prière lier la DD scannée</t>
        </r>
        <r>
          <rPr>
            <sz val="9"/>
            <color indexed="81"/>
            <rFont val="Tahoma"/>
            <family val="2"/>
          </rPr>
          <t xml:space="preserve">
</t>
        </r>
      </text>
    </comment>
    <comment ref="F201" authorId="0" shapeId="0" xr:uid="{EF47D211-203F-4EE2-9471-A8324AA7349F}">
      <text>
        <r>
          <rPr>
            <b/>
            <sz val="9"/>
            <color indexed="81"/>
            <rFont val="Tahoma"/>
            <family val="2"/>
          </rPr>
          <t>CEPICI:Prière lier la facture scannée</t>
        </r>
        <r>
          <rPr>
            <sz val="9"/>
            <color indexed="81"/>
            <rFont val="Tahoma"/>
            <family val="2"/>
          </rPr>
          <t xml:space="preserve">
</t>
        </r>
      </text>
    </comment>
    <comment ref="G201" authorId="0" shapeId="0" xr:uid="{EF4BF69A-830F-44DC-8661-5E3AF0DA7CAA}">
      <text>
        <r>
          <rPr>
            <b/>
            <sz val="9"/>
            <color indexed="81"/>
            <rFont val="Tahoma"/>
            <family val="2"/>
          </rPr>
          <t>CEPICI:Prière lier la DD scannée</t>
        </r>
        <r>
          <rPr>
            <sz val="9"/>
            <color indexed="81"/>
            <rFont val="Tahoma"/>
            <family val="2"/>
          </rPr>
          <t xml:space="preserve">
</t>
        </r>
      </text>
    </comment>
    <comment ref="F202" authorId="0" shapeId="0" xr:uid="{99AD1CC1-1E40-4E71-9D09-C3EB4062D96B}">
      <text>
        <r>
          <rPr>
            <b/>
            <sz val="9"/>
            <color indexed="81"/>
            <rFont val="Tahoma"/>
            <family val="2"/>
          </rPr>
          <t>CEPICI:Prière lier la facture scannée</t>
        </r>
        <r>
          <rPr>
            <sz val="9"/>
            <color indexed="81"/>
            <rFont val="Tahoma"/>
            <family val="2"/>
          </rPr>
          <t xml:space="preserve">
</t>
        </r>
      </text>
    </comment>
    <comment ref="G202" authorId="0" shapeId="0" xr:uid="{73FA5259-1597-4B01-AA8E-8D4037A6D72A}">
      <text>
        <r>
          <rPr>
            <b/>
            <sz val="9"/>
            <color indexed="81"/>
            <rFont val="Tahoma"/>
            <family val="2"/>
          </rPr>
          <t>CEPICI:Prière lier la DD scannée</t>
        </r>
        <r>
          <rPr>
            <sz val="9"/>
            <color indexed="81"/>
            <rFont val="Tahoma"/>
            <family val="2"/>
          </rPr>
          <t xml:space="preserve">
</t>
        </r>
      </text>
    </comment>
    <comment ref="F203" authorId="0" shapeId="0" xr:uid="{9991CC79-83DF-49DD-8B49-FA85BA8E79B2}">
      <text>
        <r>
          <rPr>
            <b/>
            <sz val="9"/>
            <color indexed="81"/>
            <rFont val="Tahoma"/>
            <family val="2"/>
          </rPr>
          <t>CEPICI:Prière lier la facture scannée</t>
        </r>
        <r>
          <rPr>
            <sz val="9"/>
            <color indexed="81"/>
            <rFont val="Tahoma"/>
            <family val="2"/>
          </rPr>
          <t xml:space="preserve">
</t>
        </r>
      </text>
    </comment>
    <comment ref="G203" authorId="0" shapeId="0" xr:uid="{8AD22A13-6246-4F87-BB2F-89BB8B46B528}">
      <text>
        <r>
          <rPr>
            <b/>
            <sz val="9"/>
            <color indexed="81"/>
            <rFont val="Tahoma"/>
            <family val="2"/>
          </rPr>
          <t>CEPICI:Prière lier la DD scannée</t>
        </r>
        <r>
          <rPr>
            <sz val="9"/>
            <color indexed="81"/>
            <rFont val="Tahoma"/>
            <family val="2"/>
          </rPr>
          <t xml:space="preserve">
</t>
        </r>
      </text>
    </comment>
    <comment ref="F204" authorId="0" shapeId="0" xr:uid="{3ADE6853-4021-4AE8-B1B6-E4CC459572EB}">
      <text>
        <r>
          <rPr>
            <b/>
            <sz val="9"/>
            <color indexed="81"/>
            <rFont val="Tahoma"/>
            <family val="2"/>
          </rPr>
          <t>CEPICI:Prière lier la facture scannée</t>
        </r>
        <r>
          <rPr>
            <sz val="9"/>
            <color indexed="81"/>
            <rFont val="Tahoma"/>
            <family val="2"/>
          </rPr>
          <t xml:space="preserve">
</t>
        </r>
      </text>
    </comment>
    <comment ref="G204" authorId="0" shapeId="0" xr:uid="{0ACE75D1-B803-4C5C-A06C-A2DD5BD93CE7}">
      <text>
        <r>
          <rPr>
            <b/>
            <sz val="9"/>
            <color indexed="81"/>
            <rFont val="Tahoma"/>
            <family val="2"/>
          </rPr>
          <t>CEPICI:Prière lier la DD scannée</t>
        </r>
        <r>
          <rPr>
            <sz val="9"/>
            <color indexed="81"/>
            <rFont val="Tahoma"/>
            <family val="2"/>
          </rPr>
          <t xml:space="preserve">
</t>
        </r>
      </text>
    </comment>
    <comment ref="F205" authorId="0" shapeId="0" xr:uid="{561D2413-5D12-4133-8D3D-DC6FB15369B1}">
      <text>
        <r>
          <rPr>
            <b/>
            <sz val="9"/>
            <color indexed="81"/>
            <rFont val="Tahoma"/>
            <family val="2"/>
          </rPr>
          <t>CEPICI:Prière lier la facture scannée</t>
        </r>
        <r>
          <rPr>
            <sz val="9"/>
            <color indexed="81"/>
            <rFont val="Tahoma"/>
            <family val="2"/>
          </rPr>
          <t xml:space="preserve">
</t>
        </r>
      </text>
    </comment>
    <comment ref="G205" authorId="0" shapeId="0" xr:uid="{ACFE1578-0A91-4D14-B2B9-5843A8349D2E}">
      <text>
        <r>
          <rPr>
            <b/>
            <sz val="9"/>
            <color indexed="81"/>
            <rFont val="Tahoma"/>
            <family val="2"/>
          </rPr>
          <t>CEPICI:Prière lier la DD scannée</t>
        </r>
        <r>
          <rPr>
            <sz val="9"/>
            <color indexed="81"/>
            <rFont val="Tahoma"/>
            <family val="2"/>
          </rPr>
          <t xml:space="preserve">
</t>
        </r>
      </text>
    </comment>
    <comment ref="F206" authorId="0" shapeId="0" xr:uid="{1757B814-1CA1-4BC5-8572-FC398EE50C0A}">
      <text>
        <r>
          <rPr>
            <b/>
            <sz val="9"/>
            <color indexed="81"/>
            <rFont val="Tahoma"/>
            <family val="2"/>
          </rPr>
          <t>CEPICI:Prière lier la facture scannée</t>
        </r>
        <r>
          <rPr>
            <sz val="9"/>
            <color indexed="81"/>
            <rFont val="Tahoma"/>
            <family val="2"/>
          </rPr>
          <t xml:space="preserve">
</t>
        </r>
      </text>
    </comment>
    <comment ref="G206" authorId="0" shapeId="0" xr:uid="{4E756114-DF21-43AF-BE82-466AF700C76B}">
      <text>
        <r>
          <rPr>
            <b/>
            <sz val="9"/>
            <color indexed="81"/>
            <rFont val="Tahoma"/>
            <family val="2"/>
          </rPr>
          <t>CEPICI:Prière lier la DD scannée</t>
        </r>
        <r>
          <rPr>
            <sz val="9"/>
            <color indexed="81"/>
            <rFont val="Tahoma"/>
            <family val="2"/>
          </rPr>
          <t xml:space="preserve">
</t>
        </r>
      </text>
    </comment>
    <comment ref="F207" authorId="0" shapeId="0" xr:uid="{7B5B3139-5563-4958-9422-A06190C2FD1D}">
      <text>
        <r>
          <rPr>
            <b/>
            <sz val="9"/>
            <color indexed="81"/>
            <rFont val="Tahoma"/>
            <family val="2"/>
          </rPr>
          <t>CEPICI:Prière lier la facture scannée</t>
        </r>
        <r>
          <rPr>
            <sz val="9"/>
            <color indexed="81"/>
            <rFont val="Tahoma"/>
            <family val="2"/>
          </rPr>
          <t xml:space="preserve">
</t>
        </r>
      </text>
    </comment>
    <comment ref="G207" authorId="0" shapeId="0" xr:uid="{02463810-B9BB-4BA5-B8E0-EE904C00BC07}">
      <text>
        <r>
          <rPr>
            <b/>
            <sz val="9"/>
            <color indexed="81"/>
            <rFont val="Tahoma"/>
            <family val="2"/>
          </rPr>
          <t>CEPICI:Prière lier la DD scannée</t>
        </r>
        <r>
          <rPr>
            <sz val="9"/>
            <color indexed="81"/>
            <rFont val="Tahoma"/>
            <family val="2"/>
          </rPr>
          <t xml:space="preserve">
</t>
        </r>
      </text>
    </comment>
    <comment ref="F208" authorId="0" shapeId="0" xr:uid="{4DB18B64-F860-4373-A066-74F3922751E4}">
      <text>
        <r>
          <rPr>
            <b/>
            <sz val="9"/>
            <color indexed="81"/>
            <rFont val="Tahoma"/>
            <family val="2"/>
          </rPr>
          <t>CEPICI:Prière lier la facture scannée</t>
        </r>
        <r>
          <rPr>
            <sz val="9"/>
            <color indexed="81"/>
            <rFont val="Tahoma"/>
            <family val="2"/>
          </rPr>
          <t xml:space="preserve">
</t>
        </r>
      </text>
    </comment>
    <comment ref="G208" authorId="0" shapeId="0" xr:uid="{C6098210-369B-4030-A554-0779C2BAEE8B}">
      <text>
        <r>
          <rPr>
            <b/>
            <sz val="9"/>
            <color indexed="81"/>
            <rFont val="Tahoma"/>
            <family val="2"/>
          </rPr>
          <t>CEPICI:Prière lier la DD scannée</t>
        </r>
        <r>
          <rPr>
            <sz val="9"/>
            <color indexed="81"/>
            <rFont val="Tahoma"/>
            <family val="2"/>
          </rPr>
          <t xml:space="preserve">
</t>
        </r>
      </text>
    </comment>
    <comment ref="F209" authorId="0" shapeId="0" xr:uid="{D534FE4C-C47C-480F-B611-05683BC37A03}">
      <text>
        <r>
          <rPr>
            <b/>
            <sz val="9"/>
            <color indexed="81"/>
            <rFont val="Tahoma"/>
            <family val="2"/>
          </rPr>
          <t>CEPICI:Prière lier la facture scannée</t>
        </r>
        <r>
          <rPr>
            <sz val="9"/>
            <color indexed="81"/>
            <rFont val="Tahoma"/>
            <family val="2"/>
          </rPr>
          <t xml:space="preserve">
</t>
        </r>
      </text>
    </comment>
    <comment ref="G209" authorId="0" shapeId="0" xr:uid="{57AF9B88-D76F-41CA-9A00-DEC1CF45E96E}">
      <text>
        <r>
          <rPr>
            <b/>
            <sz val="9"/>
            <color indexed="81"/>
            <rFont val="Tahoma"/>
            <family val="2"/>
          </rPr>
          <t>CEPICI:Prière lier la DD scannée</t>
        </r>
        <r>
          <rPr>
            <sz val="9"/>
            <color indexed="81"/>
            <rFont val="Tahoma"/>
            <family val="2"/>
          </rPr>
          <t xml:space="preserve">
</t>
        </r>
      </text>
    </comment>
    <comment ref="F210" authorId="0" shapeId="0" xr:uid="{73B733E4-1748-47E5-AB5D-53C79CB1EDF6}">
      <text>
        <r>
          <rPr>
            <b/>
            <sz val="9"/>
            <color indexed="81"/>
            <rFont val="Tahoma"/>
            <family val="2"/>
          </rPr>
          <t>CEPICI:Prière lier la facture scannée</t>
        </r>
        <r>
          <rPr>
            <sz val="9"/>
            <color indexed="81"/>
            <rFont val="Tahoma"/>
            <family val="2"/>
          </rPr>
          <t xml:space="preserve">
</t>
        </r>
      </text>
    </comment>
    <comment ref="G210" authorId="0" shapeId="0" xr:uid="{37CBF744-D9C6-40B7-94E8-783DCC1F2072}">
      <text>
        <r>
          <rPr>
            <b/>
            <sz val="9"/>
            <color indexed="81"/>
            <rFont val="Tahoma"/>
            <family val="2"/>
          </rPr>
          <t>CEPICI:Prière lier la DD scannée</t>
        </r>
        <r>
          <rPr>
            <sz val="9"/>
            <color indexed="81"/>
            <rFont val="Tahoma"/>
            <family val="2"/>
          </rPr>
          <t xml:space="preserve">
</t>
        </r>
      </text>
    </comment>
    <comment ref="F211" authorId="0" shapeId="0" xr:uid="{26645A65-76CF-4272-B05D-9C26A182318C}">
      <text>
        <r>
          <rPr>
            <b/>
            <sz val="9"/>
            <color indexed="81"/>
            <rFont val="Tahoma"/>
            <family val="2"/>
          </rPr>
          <t>CEPICI:Prière lier la facture scannée</t>
        </r>
        <r>
          <rPr>
            <sz val="9"/>
            <color indexed="81"/>
            <rFont val="Tahoma"/>
            <family val="2"/>
          </rPr>
          <t xml:space="preserve">
</t>
        </r>
      </text>
    </comment>
    <comment ref="G211" authorId="0" shapeId="0" xr:uid="{CDC019A8-C3AF-4FEC-B4A2-255E56865E97}">
      <text>
        <r>
          <rPr>
            <b/>
            <sz val="9"/>
            <color indexed="81"/>
            <rFont val="Tahoma"/>
            <family val="2"/>
          </rPr>
          <t>CEPICI:Prière lier la DD scannée</t>
        </r>
        <r>
          <rPr>
            <sz val="9"/>
            <color indexed="81"/>
            <rFont val="Tahoma"/>
            <family val="2"/>
          </rPr>
          <t xml:space="preserve">
</t>
        </r>
      </text>
    </comment>
    <comment ref="F212" authorId="0" shapeId="0" xr:uid="{C928E195-B0A9-452E-A375-F0C77DF96624}">
      <text>
        <r>
          <rPr>
            <b/>
            <sz val="9"/>
            <color indexed="81"/>
            <rFont val="Tahoma"/>
            <family val="2"/>
          </rPr>
          <t>CEPICI:Prière lier la facture scannée</t>
        </r>
        <r>
          <rPr>
            <sz val="9"/>
            <color indexed="81"/>
            <rFont val="Tahoma"/>
            <family val="2"/>
          </rPr>
          <t xml:space="preserve">
</t>
        </r>
      </text>
    </comment>
    <comment ref="G212" authorId="0" shapeId="0" xr:uid="{4E3266CD-FCC9-4E6C-9EA5-CCD4740495E4}">
      <text>
        <r>
          <rPr>
            <b/>
            <sz val="9"/>
            <color indexed="81"/>
            <rFont val="Tahoma"/>
            <family val="2"/>
          </rPr>
          <t>CEPICI:Prière lier la DD scannée</t>
        </r>
        <r>
          <rPr>
            <sz val="9"/>
            <color indexed="81"/>
            <rFont val="Tahoma"/>
            <family val="2"/>
          </rPr>
          <t xml:space="preserve">
</t>
        </r>
      </text>
    </comment>
    <comment ref="F213" authorId="0" shapeId="0" xr:uid="{ECA305C9-2B4C-42EB-84AB-B68FAA580E49}">
      <text>
        <r>
          <rPr>
            <b/>
            <sz val="9"/>
            <color indexed="81"/>
            <rFont val="Tahoma"/>
            <family val="2"/>
          </rPr>
          <t>CEPICI:Prière lier la facture scannée</t>
        </r>
        <r>
          <rPr>
            <sz val="9"/>
            <color indexed="81"/>
            <rFont val="Tahoma"/>
            <family val="2"/>
          </rPr>
          <t xml:space="preserve">
</t>
        </r>
      </text>
    </comment>
    <comment ref="G213" authorId="0" shapeId="0" xr:uid="{5715CE85-9F1E-4A8A-80A0-4E502A5ADEC6}">
      <text>
        <r>
          <rPr>
            <b/>
            <sz val="9"/>
            <color indexed="81"/>
            <rFont val="Tahoma"/>
            <family val="2"/>
          </rPr>
          <t>CEPICI:Prière lier la DD scannée</t>
        </r>
        <r>
          <rPr>
            <sz val="9"/>
            <color indexed="81"/>
            <rFont val="Tahoma"/>
            <family val="2"/>
          </rPr>
          <t xml:space="preserve">
</t>
        </r>
      </text>
    </comment>
    <comment ref="F214" authorId="0" shapeId="0" xr:uid="{C08FA312-9C13-4CA5-A3D0-A69844CEE1C3}">
      <text>
        <r>
          <rPr>
            <b/>
            <sz val="9"/>
            <color indexed="81"/>
            <rFont val="Tahoma"/>
            <family val="2"/>
          </rPr>
          <t>CEPICI:Prière lier la facture scannée</t>
        </r>
        <r>
          <rPr>
            <sz val="9"/>
            <color indexed="81"/>
            <rFont val="Tahoma"/>
            <family val="2"/>
          </rPr>
          <t xml:space="preserve">
</t>
        </r>
      </text>
    </comment>
    <comment ref="G214" authorId="0" shapeId="0" xr:uid="{3588FA5C-EF43-4888-A595-E6D1753CD469}">
      <text>
        <r>
          <rPr>
            <b/>
            <sz val="9"/>
            <color indexed="81"/>
            <rFont val="Tahoma"/>
            <family val="2"/>
          </rPr>
          <t>CEPICI:Prière lier la DD scannée</t>
        </r>
        <r>
          <rPr>
            <sz val="9"/>
            <color indexed="81"/>
            <rFont val="Tahoma"/>
            <family val="2"/>
          </rPr>
          <t xml:space="preserve">
</t>
        </r>
      </text>
    </comment>
    <comment ref="F215" authorId="0" shapeId="0" xr:uid="{730DC306-05F7-470A-A202-07519D5293F7}">
      <text>
        <r>
          <rPr>
            <b/>
            <sz val="9"/>
            <color indexed="81"/>
            <rFont val="Tahoma"/>
            <family val="2"/>
          </rPr>
          <t>CEPICI:Prière lier la facture scannée</t>
        </r>
        <r>
          <rPr>
            <sz val="9"/>
            <color indexed="81"/>
            <rFont val="Tahoma"/>
            <family val="2"/>
          </rPr>
          <t xml:space="preserve">
</t>
        </r>
      </text>
    </comment>
    <comment ref="G215" authorId="0" shapeId="0" xr:uid="{3F5F759C-13AD-4A49-8E28-8FCBD7AF7A30}">
      <text>
        <r>
          <rPr>
            <b/>
            <sz val="9"/>
            <color indexed="81"/>
            <rFont val="Tahoma"/>
            <family val="2"/>
          </rPr>
          <t>CEPICI:Prière lier la DD scannée</t>
        </r>
        <r>
          <rPr>
            <sz val="9"/>
            <color indexed="81"/>
            <rFont val="Tahoma"/>
            <family val="2"/>
          </rPr>
          <t xml:space="preserve">
</t>
        </r>
      </text>
    </comment>
    <comment ref="F216" authorId="0" shapeId="0" xr:uid="{4B23DF59-BB1F-4161-AC0D-3AF3AF93FD73}">
      <text>
        <r>
          <rPr>
            <b/>
            <sz val="9"/>
            <color indexed="81"/>
            <rFont val="Tahoma"/>
            <family val="2"/>
          </rPr>
          <t>CEPICI:Prière lier la facture scannée</t>
        </r>
        <r>
          <rPr>
            <sz val="9"/>
            <color indexed="81"/>
            <rFont val="Tahoma"/>
            <family val="2"/>
          </rPr>
          <t xml:space="preserve">
</t>
        </r>
      </text>
    </comment>
    <comment ref="G216" authorId="0" shapeId="0" xr:uid="{326A5447-1B2C-4BD8-9F35-4E611E6E45DC}">
      <text>
        <r>
          <rPr>
            <b/>
            <sz val="9"/>
            <color indexed="81"/>
            <rFont val="Tahoma"/>
            <family val="2"/>
          </rPr>
          <t>CEPICI:Prière lier la DD scannée</t>
        </r>
        <r>
          <rPr>
            <sz val="9"/>
            <color indexed="81"/>
            <rFont val="Tahoma"/>
            <family val="2"/>
          </rPr>
          <t xml:space="preserve">
</t>
        </r>
      </text>
    </comment>
    <comment ref="F217" authorId="0" shapeId="0" xr:uid="{8D5CC0EB-2C58-49E1-9965-100CA31882FD}">
      <text>
        <r>
          <rPr>
            <b/>
            <sz val="9"/>
            <color indexed="81"/>
            <rFont val="Tahoma"/>
            <family val="2"/>
          </rPr>
          <t>CEPICI:Prière lier la facture scannée</t>
        </r>
        <r>
          <rPr>
            <sz val="9"/>
            <color indexed="81"/>
            <rFont val="Tahoma"/>
            <family val="2"/>
          </rPr>
          <t xml:space="preserve">
</t>
        </r>
      </text>
    </comment>
    <comment ref="G217" authorId="0" shapeId="0" xr:uid="{725594D0-35DE-4B0E-A842-B84654683170}">
      <text>
        <r>
          <rPr>
            <b/>
            <sz val="9"/>
            <color indexed="81"/>
            <rFont val="Tahoma"/>
            <family val="2"/>
          </rPr>
          <t>CEPICI:Prière lier la DD scannée</t>
        </r>
        <r>
          <rPr>
            <sz val="9"/>
            <color indexed="81"/>
            <rFont val="Tahoma"/>
            <family val="2"/>
          </rPr>
          <t xml:space="preserve">
</t>
        </r>
      </text>
    </comment>
    <comment ref="F218" authorId="0" shapeId="0" xr:uid="{312B92A2-8D20-4474-81DC-BA1DB61E0048}">
      <text>
        <r>
          <rPr>
            <b/>
            <sz val="9"/>
            <color indexed="81"/>
            <rFont val="Tahoma"/>
            <family val="2"/>
          </rPr>
          <t>CEPICI:Prière lier la facture scannée</t>
        </r>
        <r>
          <rPr>
            <sz val="9"/>
            <color indexed="81"/>
            <rFont val="Tahoma"/>
            <family val="2"/>
          </rPr>
          <t xml:space="preserve">
</t>
        </r>
      </text>
    </comment>
    <comment ref="G218" authorId="0" shapeId="0" xr:uid="{0629F625-BCB1-4995-ACAB-7F8E9FCFD1C2}">
      <text>
        <r>
          <rPr>
            <b/>
            <sz val="9"/>
            <color indexed="81"/>
            <rFont val="Tahoma"/>
            <family val="2"/>
          </rPr>
          <t>CEPICI:Prière lier la DD scannée</t>
        </r>
        <r>
          <rPr>
            <sz val="9"/>
            <color indexed="81"/>
            <rFont val="Tahoma"/>
            <family val="2"/>
          </rPr>
          <t xml:space="preserve">
</t>
        </r>
      </text>
    </comment>
    <comment ref="F219" authorId="0" shapeId="0" xr:uid="{47026664-2A2F-4B97-B9E3-808C3F1E1AF3}">
      <text>
        <r>
          <rPr>
            <b/>
            <sz val="9"/>
            <color indexed="81"/>
            <rFont val="Tahoma"/>
            <family val="2"/>
          </rPr>
          <t>CEPICI:Prière lier la facture scannée</t>
        </r>
        <r>
          <rPr>
            <sz val="9"/>
            <color indexed="81"/>
            <rFont val="Tahoma"/>
            <family val="2"/>
          </rPr>
          <t xml:space="preserve">
</t>
        </r>
      </text>
    </comment>
    <comment ref="G219" authorId="0" shapeId="0" xr:uid="{4B0FC1F8-3F68-4BB6-84B8-FDF8F6B8314B}">
      <text>
        <r>
          <rPr>
            <b/>
            <sz val="9"/>
            <color indexed="81"/>
            <rFont val="Tahoma"/>
            <family val="2"/>
          </rPr>
          <t>CEPICI:Prière lier la DD scannée</t>
        </r>
        <r>
          <rPr>
            <sz val="9"/>
            <color indexed="81"/>
            <rFont val="Tahoma"/>
            <family val="2"/>
          </rPr>
          <t xml:space="preserve">
</t>
        </r>
      </text>
    </comment>
    <comment ref="F220" authorId="0" shapeId="0" xr:uid="{8C3FF5EA-DCA0-4B2E-A25C-C0721B458689}">
      <text>
        <r>
          <rPr>
            <b/>
            <sz val="9"/>
            <color indexed="81"/>
            <rFont val="Tahoma"/>
            <family val="2"/>
          </rPr>
          <t>CEPICI:Prière lier la facture scannée</t>
        </r>
        <r>
          <rPr>
            <sz val="9"/>
            <color indexed="81"/>
            <rFont val="Tahoma"/>
            <family val="2"/>
          </rPr>
          <t xml:space="preserve">
</t>
        </r>
      </text>
    </comment>
    <comment ref="G220" authorId="0" shapeId="0" xr:uid="{9FA49527-D286-4FC7-9838-E9D04C323367}">
      <text>
        <r>
          <rPr>
            <b/>
            <sz val="9"/>
            <color indexed="81"/>
            <rFont val="Tahoma"/>
            <family val="2"/>
          </rPr>
          <t>CEPICI:Prière lier la DD scannée</t>
        </r>
        <r>
          <rPr>
            <sz val="9"/>
            <color indexed="81"/>
            <rFont val="Tahoma"/>
            <family val="2"/>
          </rPr>
          <t xml:space="preserve">
</t>
        </r>
      </text>
    </comment>
    <comment ref="F221" authorId="0" shapeId="0" xr:uid="{BDF5DD9B-872B-4D30-BEB7-C8A0110062C6}">
      <text>
        <r>
          <rPr>
            <b/>
            <sz val="9"/>
            <color indexed="81"/>
            <rFont val="Tahoma"/>
            <family val="2"/>
          </rPr>
          <t>CEPICI:Prière lier la facture scannée</t>
        </r>
        <r>
          <rPr>
            <sz val="9"/>
            <color indexed="81"/>
            <rFont val="Tahoma"/>
            <family val="2"/>
          </rPr>
          <t xml:space="preserve">
</t>
        </r>
      </text>
    </comment>
    <comment ref="G221" authorId="0" shapeId="0" xr:uid="{D8C3FEF8-4B40-4AFC-81AC-783D7AE3988E}">
      <text>
        <r>
          <rPr>
            <b/>
            <sz val="9"/>
            <color indexed="81"/>
            <rFont val="Tahoma"/>
            <family val="2"/>
          </rPr>
          <t>CEPICI:Prière lier la DD scannée</t>
        </r>
        <r>
          <rPr>
            <sz val="9"/>
            <color indexed="81"/>
            <rFont val="Tahoma"/>
            <family val="2"/>
          </rPr>
          <t xml:space="preserve">
</t>
        </r>
      </text>
    </comment>
    <comment ref="F222" authorId="0" shapeId="0" xr:uid="{10E0CC63-917B-4741-BDBB-0D9E9906468C}">
      <text>
        <r>
          <rPr>
            <b/>
            <sz val="9"/>
            <color indexed="81"/>
            <rFont val="Tahoma"/>
            <family val="2"/>
          </rPr>
          <t>CEPICI:Prière lier la facture scannée</t>
        </r>
        <r>
          <rPr>
            <sz val="9"/>
            <color indexed="81"/>
            <rFont val="Tahoma"/>
            <family val="2"/>
          </rPr>
          <t xml:space="preserve">
</t>
        </r>
      </text>
    </comment>
    <comment ref="G222" authorId="0" shapeId="0" xr:uid="{75BEAEA3-15D1-42FA-A9AC-003994F41AC4}">
      <text>
        <r>
          <rPr>
            <b/>
            <sz val="9"/>
            <color indexed="81"/>
            <rFont val="Tahoma"/>
            <family val="2"/>
          </rPr>
          <t>CEPICI:Prière lier la DD scannée</t>
        </r>
        <r>
          <rPr>
            <sz val="9"/>
            <color indexed="81"/>
            <rFont val="Tahoma"/>
            <family val="2"/>
          </rPr>
          <t xml:space="preserve">
</t>
        </r>
      </text>
    </comment>
    <comment ref="F223" authorId="0" shapeId="0" xr:uid="{8553FDE1-5DBB-48FE-971F-C1EA7ECCFD0F}">
      <text>
        <r>
          <rPr>
            <b/>
            <sz val="9"/>
            <color indexed="81"/>
            <rFont val="Tahoma"/>
            <family val="2"/>
          </rPr>
          <t>CEPICI:Prière lier la facture scannée</t>
        </r>
        <r>
          <rPr>
            <sz val="9"/>
            <color indexed="81"/>
            <rFont val="Tahoma"/>
            <family val="2"/>
          </rPr>
          <t xml:space="preserve">
</t>
        </r>
      </text>
    </comment>
    <comment ref="G223" authorId="0" shapeId="0" xr:uid="{909F06EC-F80E-4DAA-89EB-AD624273004A}">
      <text>
        <r>
          <rPr>
            <b/>
            <sz val="9"/>
            <color indexed="81"/>
            <rFont val="Tahoma"/>
            <family val="2"/>
          </rPr>
          <t>CEPICI:Prière lier la DD scannée</t>
        </r>
        <r>
          <rPr>
            <sz val="9"/>
            <color indexed="81"/>
            <rFont val="Tahoma"/>
            <family val="2"/>
          </rPr>
          <t xml:space="preserve">
</t>
        </r>
      </text>
    </comment>
    <comment ref="F224" authorId="0" shapeId="0" xr:uid="{A479513B-5F70-41C8-B189-5D18F6098688}">
      <text>
        <r>
          <rPr>
            <b/>
            <sz val="9"/>
            <color indexed="81"/>
            <rFont val="Tahoma"/>
            <family val="2"/>
          </rPr>
          <t>CEPICI:Prière lier la facture scannée</t>
        </r>
        <r>
          <rPr>
            <sz val="9"/>
            <color indexed="81"/>
            <rFont val="Tahoma"/>
            <family val="2"/>
          </rPr>
          <t xml:space="preserve">
</t>
        </r>
      </text>
    </comment>
    <comment ref="G224" authorId="0" shapeId="0" xr:uid="{7618EA67-C05D-4E03-BF6A-FFA00743C171}">
      <text>
        <r>
          <rPr>
            <b/>
            <sz val="9"/>
            <color indexed="81"/>
            <rFont val="Tahoma"/>
            <family val="2"/>
          </rPr>
          <t>CEPICI:Prière lier la DD scannée</t>
        </r>
        <r>
          <rPr>
            <sz val="9"/>
            <color indexed="81"/>
            <rFont val="Tahoma"/>
            <family val="2"/>
          </rPr>
          <t xml:space="preserve">
</t>
        </r>
      </text>
    </comment>
    <comment ref="F225" authorId="0" shapeId="0" xr:uid="{C4ECDB25-0310-4C2D-ADE1-AB07AE1A6DE0}">
      <text>
        <r>
          <rPr>
            <b/>
            <sz val="9"/>
            <color indexed="81"/>
            <rFont val="Tahoma"/>
            <family val="2"/>
          </rPr>
          <t>CEPICI:Prière lier la facture scannée</t>
        </r>
        <r>
          <rPr>
            <sz val="9"/>
            <color indexed="81"/>
            <rFont val="Tahoma"/>
            <family val="2"/>
          </rPr>
          <t xml:space="preserve">
</t>
        </r>
      </text>
    </comment>
    <comment ref="G225" authorId="0" shapeId="0" xr:uid="{BD26A6D8-BCDF-4634-8831-2A5A55EAE4B5}">
      <text>
        <r>
          <rPr>
            <b/>
            <sz val="9"/>
            <color indexed="81"/>
            <rFont val="Tahoma"/>
            <family val="2"/>
          </rPr>
          <t>CEPICI:Prière lier la DD scannée</t>
        </r>
        <r>
          <rPr>
            <sz val="9"/>
            <color indexed="81"/>
            <rFont val="Tahoma"/>
            <family val="2"/>
          </rPr>
          <t xml:space="preserve">
</t>
        </r>
      </text>
    </comment>
    <comment ref="F226" authorId="0" shapeId="0" xr:uid="{3D0EB29A-2120-4CE5-B973-2D97E16FAF57}">
      <text>
        <r>
          <rPr>
            <b/>
            <sz val="9"/>
            <color indexed="81"/>
            <rFont val="Tahoma"/>
            <family val="2"/>
          </rPr>
          <t>CEPICI:Prière lier la facture scannée</t>
        </r>
        <r>
          <rPr>
            <sz val="9"/>
            <color indexed="81"/>
            <rFont val="Tahoma"/>
            <family val="2"/>
          </rPr>
          <t xml:space="preserve">
</t>
        </r>
      </text>
    </comment>
    <comment ref="G226" authorId="0" shapeId="0" xr:uid="{ED4BFC03-99F6-48BF-B9AF-7BC0D761A536}">
      <text>
        <r>
          <rPr>
            <b/>
            <sz val="9"/>
            <color indexed="81"/>
            <rFont val="Tahoma"/>
            <family val="2"/>
          </rPr>
          <t>CEPICI:Prière lier la DD scannée</t>
        </r>
        <r>
          <rPr>
            <sz val="9"/>
            <color indexed="81"/>
            <rFont val="Tahoma"/>
            <family val="2"/>
          </rPr>
          <t xml:space="preserve">
</t>
        </r>
      </text>
    </comment>
    <comment ref="F227" authorId="0" shapeId="0" xr:uid="{ECAB59F8-AEF7-4B71-BC29-5CBBEA157E63}">
      <text>
        <r>
          <rPr>
            <b/>
            <sz val="9"/>
            <color indexed="81"/>
            <rFont val="Tahoma"/>
            <family val="2"/>
          </rPr>
          <t>CEPICI:Prière lier la facture scannée</t>
        </r>
        <r>
          <rPr>
            <sz val="9"/>
            <color indexed="81"/>
            <rFont val="Tahoma"/>
            <family val="2"/>
          </rPr>
          <t xml:space="preserve">
</t>
        </r>
      </text>
    </comment>
    <comment ref="G227" authorId="0" shapeId="0" xr:uid="{18ED895D-72F6-48AA-95FE-95E68F52991C}">
      <text>
        <r>
          <rPr>
            <b/>
            <sz val="9"/>
            <color indexed="81"/>
            <rFont val="Tahoma"/>
            <family val="2"/>
          </rPr>
          <t>CEPICI:Prière lier la DD scannée</t>
        </r>
        <r>
          <rPr>
            <sz val="9"/>
            <color indexed="81"/>
            <rFont val="Tahoma"/>
            <family val="2"/>
          </rPr>
          <t xml:space="preserve">
</t>
        </r>
      </text>
    </comment>
    <comment ref="F228" authorId="0" shapeId="0" xr:uid="{9679CAFC-EEE5-4497-A0CA-98EE3D01A431}">
      <text>
        <r>
          <rPr>
            <b/>
            <sz val="9"/>
            <color indexed="81"/>
            <rFont val="Tahoma"/>
            <family val="2"/>
          </rPr>
          <t>CEPICI:Prière lier la facture scannée</t>
        </r>
        <r>
          <rPr>
            <sz val="9"/>
            <color indexed="81"/>
            <rFont val="Tahoma"/>
            <family val="2"/>
          </rPr>
          <t xml:space="preserve">
</t>
        </r>
      </text>
    </comment>
    <comment ref="G228" authorId="0" shapeId="0" xr:uid="{AAF2F8FB-7F42-4384-BA6C-EA6ED99AC53A}">
      <text>
        <r>
          <rPr>
            <b/>
            <sz val="9"/>
            <color indexed="81"/>
            <rFont val="Tahoma"/>
            <family val="2"/>
          </rPr>
          <t>CEPICI:Prière lier la DD scannée</t>
        </r>
        <r>
          <rPr>
            <sz val="9"/>
            <color indexed="81"/>
            <rFont val="Tahoma"/>
            <family val="2"/>
          </rPr>
          <t xml:space="preserve">
</t>
        </r>
      </text>
    </comment>
    <comment ref="F229" authorId="0" shapeId="0" xr:uid="{45AA1EE1-0739-4C75-9F90-0C158C86E7BC}">
      <text>
        <r>
          <rPr>
            <b/>
            <sz val="9"/>
            <color indexed="81"/>
            <rFont val="Tahoma"/>
            <family val="2"/>
          </rPr>
          <t>CEPICI:Prière lier la facture scannée</t>
        </r>
        <r>
          <rPr>
            <sz val="9"/>
            <color indexed="81"/>
            <rFont val="Tahoma"/>
            <family val="2"/>
          </rPr>
          <t xml:space="preserve">
</t>
        </r>
      </text>
    </comment>
    <comment ref="G229" authorId="0" shapeId="0" xr:uid="{D627A0AE-3DD2-4A7E-B4DF-CCE72395FEB6}">
      <text>
        <r>
          <rPr>
            <b/>
            <sz val="9"/>
            <color indexed="81"/>
            <rFont val="Tahoma"/>
            <family val="2"/>
          </rPr>
          <t>CEPICI:Prière lier la DD scannée</t>
        </r>
        <r>
          <rPr>
            <sz val="9"/>
            <color indexed="81"/>
            <rFont val="Tahoma"/>
            <family val="2"/>
          </rPr>
          <t xml:space="preserve">
</t>
        </r>
      </text>
    </comment>
    <comment ref="F230" authorId="0" shapeId="0" xr:uid="{C4F9FBAC-2357-4232-ACB2-4FFDF5036632}">
      <text>
        <r>
          <rPr>
            <b/>
            <sz val="9"/>
            <color indexed="81"/>
            <rFont val="Tahoma"/>
            <family val="2"/>
          </rPr>
          <t>CEPICI:Prière lier la facture scannée</t>
        </r>
        <r>
          <rPr>
            <sz val="9"/>
            <color indexed="81"/>
            <rFont val="Tahoma"/>
            <family val="2"/>
          </rPr>
          <t xml:space="preserve">
</t>
        </r>
      </text>
    </comment>
    <comment ref="G230" authorId="0" shapeId="0" xr:uid="{838D2343-4F7A-42C9-A5B4-D53DBA64624D}">
      <text>
        <r>
          <rPr>
            <b/>
            <sz val="9"/>
            <color indexed="81"/>
            <rFont val="Tahoma"/>
            <family val="2"/>
          </rPr>
          <t>CEPICI:Prière lier la DD scannée</t>
        </r>
        <r>
          <rPr>
            <sz val="9"/>
            <color indexed="81"/>
            <rFont val="Tahoma"/>
            <family val="2"/>
          </rPr>
          <t xml:space="preserve">
</t>
        </r>
      </text>
    </comment>
    <comment ref="F231" authorId="0" shapeId="0" xr:uid="{545530BA-555C-4D98-AE5D-A6832166419C}">
      <text>
        <r>
          <rPr>
            <b/>
            <sz val="9"/>
            <color indexed="81"/>
            <rFont val="Tahoma"/>
            <family val="2"/>
          </rPr>
          <t>CEPICI:Prière lier la facture scannée</t>
        </r>
        <r>
          <rPr>
            <sz val="9"/>
            <color indexed="81"/>
            <rFont val="Tahoma"/>
            <family val="2"/>
          </rPr>
          <t xml:space="preserve">
</t>
        </r>
      </text>
    </comment>
    <comment ref="G231" authorId="0" shapeId="0" xr:uid="{85D5B658-4A89-4299-8D2D-2DDA7C52AFA7}">
      <text>
        <r>
          <rPr>
            <b/>
            <sz val="9"/>
            <color indexed="81"/>
            <rFont val="Tahoma"/>
            <family val="2"/>
          </rPr>
          <t>CEPICI:Prière lier la DD scannée</t>
        </r>
        <r>
          <rPr>
            <sz val="9"/>
            <color indexed="81"/>
            <rFont val="Tahoma"/>
            <family val="2"/>
          </rPr>
          <t xml:space="preserve">
</t>
        </r>
      </text>
    </comment>
    <comment ref="F232" authorId="0" shapeId="0" xr:uid="{C42188D2-D3CC-4644-95EA-64D46DD494DE}">
      <text>
        <r>
          <rPr>
            <b/>
            <sz val="9"/>
            <color indexed="81"/>
            <rFont val="Tahoma"/>
            <family val="2"/>
          </rPr>
          <t>CEPICI:Prière lier la facture scannée</t>
        </r>
        <r>
          <rPr>
            <sz val="9"/>
            <color indexed="81"/>
            <rFont val="Tahoma"/>
            <family val="2"/>
          </rPr>
          <t xml:space="preserve">
</t>
        </r>
      </text>
    </comment>
    <comment ref="G232" authorId="0" shapeId="0" xr:uid="{98396316-04A4-4B2C-86E4-CFF48DA5E372}">
      <text>
        <r>
          <rPr>
            <b/>
            <sz val="9"/>
            <color indexed="81"/>
            <rFont val="Tahoma"/>
            <family val="2"/>
          </rPr>
          <t>CEPICI:Prière lier la DD scannée</t>
        </r>
        <r>
          <rPr>
            <sz val="9"/>
            <color indexed="81"/>
            <rFont val="Tahoma"/>
            <family val="2"/>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Michèle ABOUE</author>
  </authors>
  <commentList>
    <comment ref="F20" authorId="0" shapeId="0" xr:uid="{F12A40A2-CF29-410D-96BE-2350C801D704}">
      <text>
        <r>
          <rPr>
            <b/>
            <sz val="9"/>
            <color indexed="81"/>
            <rFont val="Tahoma"/>
            <family val="2"/>
          </rPr>
          <t>CEPICI:Prière lier la facture scannée</t>
        </r>
        <r>
          <rPr>
            <sz val="9"/>
            <color indexed="81"/>
            <rFont val="Tahoma"/>
            <family val="2"/>
          </rPr>
          <t xml:space="preserve">
</t>
        </r>
      </text>
    </comment>
    <comment ref="G20" authorId="0" shapeId="0" xr:uid="{454F51D6-97E4-4FB1-96B0-DD6131B3FD71}">
      <text>
        <r>
          <rPr>
            <b/>
            <sz val="9"/>
            <color indexed="81"/>
            <rFont val="Tahoma"/>
            <family val="2"/>
          </rPr>
          <t>CEPICI:Prière lier la DD scannée</t>
        </r>
        <r>
          <rPr>
            <sz val="9"/>
            <color indexed="81"/>
            <rFont val="Tahoma"/>
            <family val="2"/>
          </rPr>
          <t xml:space="preserve">
</t>
        </r>
      </text>
    </comment>
    <comment ref="F21" authorId="0" shapeId="0" xr:uid="{D15AA782-61D3-4B5D-A16B-BB1D092502C8}">
      <text>
        <r>
          <rPr>
            <b/>
            <sz val="9"/>
            <color indexed="81"/>
            <rFont val="Tahoma"/>
            <family val="2"/>
          </rPr>
          <t>CEPICI:Prière lier la facture scannée</t>
        </r>
        <r>
          <rPr>
            <sz val="9"/>
            <color indexed="81"/>
            <rFont val="Tahoma"/>
            <family val="2"/>
          </rPr>
          <t xml:space="preserve">
</t>
        </r>
      </text>
    </comment>
    <comment ref="G21" authorId="0" shapeId="0" xr:uid="{22E06F57-CC8E-4A9F-9EB3-BDD07A425D10}">
      <text>
        <r>
          <rPr>
            <b/>
            <sz val="9"/>
            <color indexed="81"/>
            <rFont val="Tahoma"/>
            <family val="2"/>
          </rPr>
          <t>CEPICI:Prière lier la DD scannée</t>
        </r>
        <r>
          <rPr>
            <sz val="9"/>
            <color indexed="81"/>
            <rFont val="Tahoma"/>
            <family val="2"/>
          </rPr>
          <t xml:space="preserve">
</t>
        </r>
      </text>
    </comment>
    <comment ref="F22" authorId="0" shapeId="0" xr:uid="{C7DE758D-4920-463A-A251-9C044DB0FFA0}">
      <text>
        <r>
          <rPr>
            <b/>
            <sz val="9"/>
            <color indexed="81"/>
            <rFont val="Tahoma"/>
            <family val="2"/>
          </rPr>
          <t>CEPICI:Prière lier la facture scannée</t>
        </r>
        <r>
          <rPr>
            <sz val="9"/>
            <color indexed="81"/>
            <rFont val="Tahoma"/>
            <family val="2"/>
          </rPr>
          <t xml:space="preserve">
</t>
        </r>
      </text>
    </comment>
    <comment ref="G22" authorId="0" shapeId="0" xr:uid="{8FD9854B-FAC3-4E00-90B1-8ABC87622910}">
      <text>
        <r>
          <rPr>
            <b/>
            <sz val="9"/>
            <color indexed="81"/>
            <rFont val="Tahoma"/>
            <family val="2"/>
          </rPr>
          <t>CEPICI:Prière lier la DD scannée</t>
        </r>
        <r>
          <rPr>
            <sz val="9"/>
            <color indexed="81"/>
            <rFont val="Tahoma"/>
            <family val="2"/>
          </rPr>
          <t xml:space="preserve">
</t>
        </r>
      </text>
    </comment>
    <comment ref="F23" authorId="0" shapeId="0" xr:uid="{898059D8-2C97-4ED3-BB15-B74F089DAF9B}">
      <text>
        <r>
          <rPr>
            <b/>
            <sz val="9"/>
            <color indexed="81"/>
            <rFont val="Tahoma"/>
            <family val="2"/>
          </rPr>
          <t>CEPICI:Prière lier la facture scannée</t>
        </r>
        <r>
          <rPr>
            <sz val="9"/>
            <color indexed="81"/>
            <rFont val="Tahoma"/>
            <family val="2"/>
          </rPr>
          <t xml:space="preserve">
</t>
        </r>
      </text>
    </comment>
    <comment ref="G23" authorId="0" shapeId="0" xr:uid="{C229E523-BD61-4255-AFBA-516CCA7AE8CF}">
      <text>
        <r>
          <rPr>
            <b/>
            <sz val="9"/>
            <color indexed="81"/>
            <rFont val="Tahoma"/>
            <family val="2"/>
          </rPr>
          <t>CEPICI:Prière lier la DD scannée</t>
        </r>
        <r>
          <rPr>
            <sz val="9"/>
            <color indexed="81"/>
            <rFont val="Tahoma"/>
            <family val="2"/>
          </rPr>
          <t xml:space="preserve">
</t>
        </r>
      </text>
    </comment>
    <comment ref="F24" authorId="0" shapeId="0" xr:uid="{AB1B27A4-0276-4A3F-A072-F9EE39FD717D}">
      <text>
        <r>
          <rPr>
            <b/>
            <sz val="9"/>
            <color indexed="81"/>
            <rFont val="Tahoma"/>
            <family val="2"/>
          </rPr>
          <t>CEPICI:Prière lier la facture scannée</t>
        </r>
        <r>
          <rPr>
            <sz val="9"/>
            <color indexed="81"/>
            <rFont val="Tahoma"/>
            <family val="2"/>
          </rPr>
          <t xml:space="preserve">
</t>
        </r>
      </text>
    </comment>
    <comment ref="G24" authorId="0" shapeId="0" xr:uid="{9AF43C97-6B5D-4ED5-85F7-BAECA96471F9}">
      <text>
        <r>
          <rPr>
            <b/>
            <sz val="9"/>
            <color indexed="81"/>
            <rFont val="Tahoma"/>
            <family val="2"/>
          </rPr>
          <t>CEPICI:Prière lier la DD scannée</t>
        </r>
        <r>
          <rPr>
            <sz val="9"/>
            <color indexed="81"/>
            <rFont val="Tahoma"/>
            <family val="2"/>
          </rPr>
          <t xml:space="preserve">
</t>
        </r>
      </text>
    </comment>
    <comment ref="F25" authorId="0" shapeId="0" xr:uid="{D7E0816E-7310-4878-B68A-9B14C1907C3A}">
      <text>
        <r>
          <rPr>
            <b/>
            <sz val="9"/>
            <color indexed="81"/>
            <rFont val="Tahoma"/>
            <family val="2"/>
          </rPr>
          <t>CEPICI:Prière lier la facture scannée</t>
        </r>
        <r>
          <rPr>
            <sz val="9"/>
            <color indexed="81"/>
            <rFont val="Tahoma"/>
            <family val="2"/>
          </rPr>
          <t xml:space="preserve">
</t>
        </r>
      </text>
    </comment>
    <comment ref="G25" authorId="0" shapeId="0" xr:uid="{041B4123-D0A5-4B77-A308-6068653852DD}">
      <text>
        <r>
          <rPr>
            <b/>
            <sz val="9"/>
            <color indexed="81"/>
            <rFont val="Tahoma"/>
            <family val="2"/>
          </rPr>
          <t>CEPICI:Prière lier la DD scannée</t>
        </r>
        <r>
          <rPr>
            <sz val="9"/>
            <color indexed="81"/>
            <rFont val="Tahoma"/>
            <family val="2"/>
          </rPr>
          <t xml:space="preserve">
</t>
        </r>
      </text>
    </comment>
    <comment ref="F26" authorId="0" shapeId="0" xr:uid="{0662522B-E41E-48C2-B27C-97E7C0DC6395}">
      <text>
        <r>
          <rPr>
            <b/>
            <sz val="9"/>
            <color indexed="81"/>
            <rFont val="Tahoma"/>
            <family val="2"/>
          </rPr>
          <t>CEPICI:Prière lier la facture scannée</t>
        </r>
        <r>
          <rPr>
            <sz val="9"/>
            <color indexed="81"/>
            <rFont val="Tahoma"/>
            <family val="2"/>
          </rPr>
          <t xml:space="preserve">
</t>
        </r>
      </text>
    </comment>
    <comment ref="G26" authorId="0" shapeId="0" xr:uid="{562A3556-E60D-42F8-BA74-7255DC8E1D18}">
      <text>
        <r>
          <rPr>
            <b/>
            <sz val="9"/>
            <color indexed="81"/>
            <rFont val="Tahoma"/>
            <family val="2"/>
          </rPr>
          <t>CEPICI:Prière lier la DD scannée</t>
        </r>
        <r>
          <rPr>
            <sz val="9"/>
            <color indexed="81"/>
            <rFont val="Tahoma"/>
            <family val="2"/>
          </rPr>
          <t xml:space="preserve">
</t>
        </r>
      </text>
    </comment>
    <comment ref="F27" authorId="0" shapeId="0" xr:uid="{2682CFCA-7FCB-426F-9E59-E6E6ABA0BACA}">
      <text>
        <r>
          <rPr>
            <b/>
            <sz val="9"/>
            <color indexed="81"/>
            <rFont val="Tahoma"/>
            <family val="2"/>
          </rPr>
          <t>CEPICI:Prière lier la facture scannée</t>
        </r>
        <r>
          <rPr>
            <sz val="9"/>
            <color indexed="81"/>
            <rFont val="Tahoma"/>
            <family val="2"/>
          </rPr>
          <t xml:space="preserve">
</t>
        </r>
      </text>
    </comment>
    <comment ref="G27" authorId="0" shapeId="0" xr:uid="{4829F5E4-800F-4BCB-8A87-267B3A3990D5}">
      <text>
        <r>
          <rPr>
            <b/>
            <sz val="9"/>
            <color indexed="81"/>
            <rFont val="Tahoma"/>
            <family val="2"/>
          </rPr>
          <t>CEPICI:Prière lier la DD scannée</t>
        </r>
        <r>
          <rPr>
            <sz val="9"/>
            <color indexed="81"/>
            <rFont val="Tahoma"/>
            <family val="2"/>
          </rPr>
          <t xml:space="preserve">
</t>
        </r>
      </text>
    </comment>
    <comment ref="F28" authorId="0" shapeId="0" xr:uid="{49C30056-A372-40A2-AFCB-654897A5FD8B}">
      <text>
        <r>
          <rPr>
            <b/>
            <sz val="9"/>
            <color indexed="81"/>
            <rFont val="Tahoma"/>
            <family val="2"/>
          </rPr>
          <t>CEPICI:Prière lier la facture scannée</t>
        </r>
        <r>
          <rPr>
            <sz val="9"/>
            <color indexed="81"/>
            <rFont val="Tahoma"/>
            <family val="2"/>
          </rPr>
          <t xml:space="preserve">
</t>
        </r>
      </text>
    </comment>
    <comment ref="G28" authorId="0" shapeId="0" xr:uid="{34D154EA-A874-4B98-B64D-92DF670EAB21}">
      <text>
        <r>
          <rPr>
            <b/>
            <sz val="9"/>
            <color indexed="81"/>
            <rFont val="Tahoma"/>
            <family val="2"/>
          </rPr>
          <t>CEPICI:Prière lier la DD scannée</t>
        </r>
        <r>
          <rPr>
            <sz val="9"/>
            <color indexed="81"/>
            <rFont val="Tahoma"/>
            <family val="2"/>
          </rPr>
          <t xml:space="preserve">
</t>
        </r>
      </text>
    </comment>
    <comment ref="F29" authorId="0" shapeId="0" xr:uid="{611740BF-04F4-4C49-8D44-2EBA920135FB}">
      <text>
        <r>
          <rPr>
            <b/>
            <sz val="9"/>
            <color indexed="81"/>
            <rFont val="Tahoma"/>
            <family val="2"/>
          </rPr>
          <t>CEPICI:Prière lier la facture scannée</t>
        </r>
        <r>
          <rPr>
            <sz val="9"/>
            <color indexed="81"/>
            <rFont val="Tahoma"/>
            <family val="2"/>
          </rPr>
          <t xml:space="preserve">
</t>
        </r>
      </text>
    </comment>
    <comment ref="G29" authorId="0" shapeId="0" xr:uid="{2D835F35-C23E-45C5-BF2E-CEB6F82A2D94}">
      <text>
        <r>
          <rPr>
            <b/>
            <sz val="9"/>
            <color indexed="81"/>
            <rFont val="Tahoma"/>
            <family val="2"/>
          </rPr>
          <t>CEPICI:Prière lier la DD scannée</t>
        </r>
        <r>
          <rPr>
            <sz val="9"/>
            <color indexed="81"/>
            <rFont val="Tahoma"/>
            <family val="2"/>
          </rPr>
          <t xml:space="preserve">
</t>
        </r>
      </text>
    </comment>
    <comment ref="F30" authorId="0" shapeId="0" xr:uid="{6B505CE9-E779-432C-BBCE-193A5504005A}">
      <text>
        <r>
          <rPr>
            <b/>
            <sz val="9"/>
            <color indexed="81"/>
            <rFont val="Tahoma"/>
            <family val="2"/>
          </rPr>
          <t>CEPICI:Prière lier la facture scannée</t>
        </r>
        <r>
          <rPr>
            <sz val="9"/>
            <color indexed="81"/>
            <rFont val="Tahoma"/>
            <family val="2"/>
          </rPr>
          <t xml:space="preserve">
</t>
        </r>
      </text>
    </comment>
    <comment ref="G30" authorId="0" shapeId="0" xr:uid="{4EF27367-5FBA-4385-A608-E1D3C6C7F74D}">
      <text>
        <r>
          <rPr>
            <b/>
            <sz val="9"/>
            <color indexed="81"/>
            <rFont val="Tahoma"/>
            <family val="2"/>
          </rPr>
          <t>CEPICI:Prière lier la DD scannée</t>
        </r>
        <r>
          <rPr>
            <sz val="9"/>
            <color indexed="81"/>
            <rFont val="Tahoma"/>
            <family val="2"/>
          </rPr>
          <t xml:space="preserve">
</t>
        </r>
      </text>
    </comment>
    <comment ref="F31" authorId="0" shapeId="0" xr:uid="{A06C6740-CBB8-41E6-B7C2-BE3B330E4AEA}">
      <text>
        <r>
          <rPr>
            <b/>
            <sz val="9"/>
            <color indexed="81"/>
            <rFont val="Tahoma"/>
            <family val="2"/>
          </rPr>
          <t>CEPICI:Prière lier la facture scannée</t>
        </r>
        <r>
          <rPr>
            <sz val="9"/>
            <color indexed="81"/>
            <rFont val="Tahoma"/>
            <family val="2"/>
          </rPr>
          <t xml:space="preserve">
</t>
        </r>
      </text>
    </comment>
    <comment ref="G31" authorId="0" shapeId="0" xr:uid="{E92ADDAA-7C04-48D2-B543-5EBF95E1BE4A}">
      <text>
        <r>
          <rPr>
            <b/>
            <sz val="9"/>
            <color indexed="81"/>
            <rFont val="Tahoma"/>
            <family val="2"/>
          </rPr>
          <t>CEPICI:Prière lier la DD scannée</t>
        </r>
        <r>
          <rPr>
            <sz val="9"/>
            <color indexed="81"/>
            <rFont val="Tahoma"/>
            <family val="2"/>
          </rPr>
          <t xml:space="preserve">
</t>
        </r>
      </text>
    </comment>
    <comment ref="F32" authorId="0" shapeId="0" xr:uid="{4E56C735-8F5B-4973-B897-5E5C6BDB06D4}">
      <text>
        <r>
          <rPr>
            <b/>
            <sz val="9"/>
            <color indexed="81"/>
            <rFont val="Tahoma"/>
            <family val="2"/>
          </rPr>
          <t>CEPICI:Prière lier la facture scannée</t>
        </r>
        <r>
          <rPr>
            <sz val="9"/>
            <color indexed="81"/>
            <rFont val="Tahoma"/>
            <family val="2"/>
          </rPr>
          <t xml:space="preserve">
</t>
        </r>
      </text>
    </comment>
    <comment ref="G32" authorId="0" shapeId="0" xr:uid="{2B17537D-66AA-4E48-8EC5-A49E105A709A}">
      <text>
        <r>
          <rPr>
            <b/>
            <sz val="9"/>
            <color indexed="81"/>
            <rFont val="Tahoma"/>
            <family val="2"/>
          </rPr>
          <t>CEPICI:Prière lier la DD scannée</t>
        </r>
        <r>
          <rPr>
            <sz val="9"/>
            <color indexed="81"/>
            <rFont val="Tahoma"/>
            <family val="2"/>
          </rPr>
          <t xml:space="preserve">
</t>
        </r>
      </text>
    </comment>
    <comment ref="F33" authorId="0" shapeId="0" xr:uid="{94DDC063-4E5A-413C-B140-C77A8122FB52}">
      <text>
        <r>
          <rPr>
            <b/>
            <sz val="9"/>
            <color indexed="81"/>
            <rFont val="Tahoma"/>
            <family val="2"/>
          </rPr>
          <t>CEPICI:Prière lier la facture scannée</t>
        </r>
        <r>
          <rPr>
            <sz val="9"/>
            <color indexed="81"/>
            <rFont val="Tahoma"/>
            <family val="2"/>
          </rPr>
          <t xml:space="preserve">
</t>
        </r>
      </text>
    </comment>
    <comment ref="G33" authorId="0" shapeId="0" xr:uid="{D7AC7DB9-DE18-4F01-97AA-F5B12494EDA0}">
      <text>
        <r>
          <rPr>
            <b/>
            <sz val="9"/>
            <color indexed="81"/>
            <rFont val="Tahoma"/>
            <family val="2"/>
          </rPr>
          <t>CEPICI:Prière lier la DD scannée</t>
        </r>
        <r>
          <rPr>
            <sz val="9"/>
            <color indexed="81"/>
            <rFont val="Tahoma"/>
            <family val="2"/>
          </rPr>
          <t xml:space="preserve">
</t>
        </r>
      </text>
    </comment>
    <comment ref="F34" authorId="0" shapeId="0" xr:uid="{4AE5C5CF-6E59-49DB-92E7-10CA9879D9FF}">
      <text>
        <r>
          <rPr>
            <b/>
            <sz val="9"/>
            <color indexed="81"/>
            <rFont val="Tahoma"/>
            <family val="2"/>
          </rPr>
          <t>CEPICI:Prière lier la facture scannée</t>
        </r>
        <r>
          <rPr>
            <sz val="9"/>
            <color indexed="81"/>
            <rFont val="Tahoma"/>
            <family val="2"/>
          </rPr>
          <t xml:space="preserve">
</t>
        </r>
      </text>
    </comment>
    <comment ref="G34" authorId="0" shapeId="0" xr:uid="{800DA272-A7C7-4534-9192-394DD0EC1A0E}">
      <text>
        <r>
          <rPr>
            <b/>
            <sz val="9"/>
            <color indexed="81"/>
            <rFont val="Tahoma"/>
            <family val="2"/>
          </rPr>
          <t>CEPICI:Prière lier la DD scannée</t>
        </r>
        <r>
          <rPr>
            <sz val="9"/>
            <color indexed="81"/>
            <rFont val="Tahoma"/>
            <family val="2"/>
          </rPr>
          <t xml:space="preserve">
</t>
        </r>
      </text>
    </comment>
    <comment ref="F35" authorId="0" shapeId="0" xr:uid="{BEAD000C-DDF5-430C-8560-2A43F3F0D851}">
      <text>
        <r>
          <rPr>
            <b/>
            <sz val="9"/>
            <color indexed="81"/>
            <rFont val="Tahoma"/>
            <family val="2"/>
          </rPr>
          <t>CEPICI:Prière lier la facture scannée</t>
        </r>
        <r>
          <rPr>
            <sz val="9"/>
            <color indexed="81"/>
            <rFont val="Tahoma"/>
            <family val="2"/>
          </rPr>
          <t xml:space="preserve">
</t>
        </r>
      </text>
    </comment>
    <comment ref="G35" authorId="0" shapeId="0" xr:uid="{FE7BA7B9-1094-40B7-B0A3-AAE662FF18AE}">
      <text>
        <r>
          <rPr>
            <b/>
            <sz val="9"/>
            <color indexed="81"/>
            <rFont val="Tahoma"/>
            <family val="2"/>
          </rPr>
          <t>CEPICI:Prière lier la DD scannée</t>
        </r>
        <r>
          <rPr>
            <sz val="9"/>
            <color indexed="81"/>
            <rFont val="Tahoma"/>
            <family val="2"/>
          </rPr>
          <t xml:space="preserve">
</t>
        </r>
      </text>
    </comment>
    <comment ref="F36" authorId="0" shapeId="0" xr:uid="{7BB97AED-B608-494D-895F-A2FD711E0726}">
      <text>
        <r>
          <rPr>
            <b/>
            <sz val="9"/>
            <color indexed="81"/>
            <rFont val="Tahoma"/>
            <family val="2"/>
          </rPr>
          <t>CEPICI:Prière lier la facture scannée</t>
        </r>
        <r>
          <rPr>
            <sz val="9"/>
            <color indexed="81"/>
            <rFont val="Tahoma"/>
            <family val="2"/>
          </rPr>
          <t xml:space="preserve">
</t>
        </r>
      </text>
    </comment>
    <comment ref="G36" authorId="0" shapeId="0" xr:uid="{962EACEA-715D-4C6B-83B8-6D356F6ADFA4}">
      <text>
        <r>
          <rPr>
            <b/>
            <sz val="9"/>
            <color indexed="81"/>
            <rFont val="Tahoma"/>
            <family val="2"/>
          </rPr>
          <t>CEPICI:Prière lier la DD scannée</t>
        </r>
        <r>
          <rPr>
            <sz val="9"/>
            <color indexed="81"/>
            <rFont val="Tahoma"/>
            <family val="2"/>
          </rPr>
          <t xml:space="preserve">
</t>
        </r>
      </text>
    </comment>
    <comment ref="F37" authorId="0" shapeId="0" xr:uid="{440291DA-29E6-440A-8103-2BFB13ED79E1}">
      <text>
        <r>
          <rPr>
            <b/>
            <sz val="9"/>
            <color indexed="81"/>
            <rFont val="Tahoma"/>
            <family val="2"/>
          </rPr>
          <t>CEPICI:Prière lier la facture scannée</t>
        </r>
        <r>
          <rPr>
            <sz val="9"/>
            <color indexed="81"/>
            <rFont val="Tahoma"/>
            <family val="2"/>
          </rPr>
          <t xml:space="preserve">
</t>
        </r>
      </text>
    </comment>
    <comment ref="G37" authorId="0" shapeId="0" xr:uid="{CA055C3C-484F-4852-B8B3-5D108BE82A64}">
      <text>
        <r>
          <rPr>
            <b/>
            <sz val="9"/>
            <color indexed="81"/>
            <rFont val="Tahoma"/>
            <family val="2"/>
          </rPr>
          <t>CEPICI:Prière lier la DD scannée</t>
        </r>
        <r>
          <rPr>
            <sz val="9"/>
            <color indexed="81"/>
            <rFont val="Tahoma"/>
            <family val="2"/>
          </rPr>
          <t xml:space="preserve">
</t>
        </r>
      </text>
    </comment>
    <comment ref="F38" authorId="0" shapeId="0" xr:uid="{4420A5EF-B117-409E-AA71-28B0E7978219}">
      <text>
        <r>
          <rPr>
            <b/>
            <sz val="9"/>
            <color indexed="81"/>
            <rFont val="Tahoma"/>
            <family val="2"/>
          </rPr>
          <t>CEPICI:Prière lier la facture scannée</t>
        </r>
        <r>
          <rPr>
            <sz val="9"/>
            <color indexed="81"/>
            <rFont val="Tahoma"/>
            <family val="2"/>
          </rPr>
          <t xml:space="preserve">
</t>
        </r>
      </text>
    </comment>
    <comment ref="G38" authorId="0" shapeId="0" xr:uid="{BA9EA0DB-5414-4A77-AA80-6D79D98562E0}">
      <text>
        <r>
          <rPr>
            <b/>
            <sz val="9"/>
            <color indexed="81"/>
            <rFont val="Tahoma"/>
            <family val="2"/>
          </rPr>
          <t>CEPICI:Prière lier la DD scannée</t>
        </r>
        <r>
          <rPr>
            <sz val="9"/>
            <color indexed="81"/>
            <rFont val="Tahoma"/>
            <family val="2"/>
          </rPr>
          <t xml:space="preserve">
</t>
        </r>
      </text>
    </comment>
    <comment ref="F39" authorId="0" shapeId="0" xr:uid="{A93D3887-53B3-4718-8CE3-5979FA104F32}">
      <text>
        <r>
          <rPr>
            <b/>
            <sz val="9"/>
            <color indexed="81"/>
            <rFont val="Tahoma"/>
            <family val="2"/>
          </rPr>
          <t>CEPICI:Prière lier la facture scannée</t>
        </r>
        <r>
          <rPr>
            <sz val="9"/>
            <color indexed="81"/>
            <rFont val="Tahoma"/>
            <family val="2"/>
          </rPr>
          <t xml:space="preserve">
</t>
        </r>
      </text>
    </comment>
    <comment ref="G39" authorId="0" shapeId="0" xr:uid="{E7ABE3F8-40FE-4222-9B1E-B8DCA469E8E1}">
      <text>
        <r>
          <rPr>
            <b/>
            <sz val="9"/>
            <color indexed="81"/>
            <rFont val="Tahoma"/>
            <family val="2"/>
          </rPr>
          <t>CEPICI:Prière lier la DD scannée</t>
        </r>
        <r>
          <rPr>
            <sz val="9"/>
            <color indexed="81"/>
            <rFont val="Tahoma"/>
            <family val="2"/>
          </rPr>
          <t xml:space="preserve">
</t>
        </r>
      </text>
    </comment>
    <comment ref="F40" authorId="0" shapeId="0" xr:uid="{687C372C-C563-4806-9F78-A8777F379313}">
      <text>
        <r>
          <rPr>
            <b/>
            <sz val="9"/>
            <color indexed="81"/>
            <rFont val="Tahoma"/>
            <family val="2"/>
          </rPr>
          <t>CEPICI:Prière lier la facture scannée</t>
        </r>
        <r>
          <rPr>
            <sz val="9"/>
            <color indexed="81"/>
            <rFont val="Tahoma"/>
            <family val="2"/>
          </rPr>
          <t xml:space="preserve">
</t>
        </r>
      </text>
    </comment>
    <comment ref="G40" authorId="0" shapeId="0" xr:uid="{94435ECF-7E16-470F-B8B4-6A089BA9698B}">
      <text>
        <r>
          <rPr>
            <b/>
            <sz val="9"/>
            <color indexed="81"/>
            <rFont val="Tahoma"/>
            <family val="2"/>
          </rPr>
          <t>CEPICI:Prière lier la DD scannée</t>
        </r>
        <r>
          <rPr>
            <sz val="9"/>
            <color indexed="81"/>
            <rFont val="Tahoma"/>
            <family val="2"/>
          </rPr>
          <t xml:space="preserve">
</t>
        </r>
      </text>
    </comment>
    <comment ref="F41" authorId="0" shapeId="0" xr:uid="{E14F6DBF-C7CF-4B07-978F-08B4BEE1FC5B}">
      <text>
        <r>
          <rPr>
            <b/>
            <sz val="9"/>
            <color indexed="81"/>
            <rFont val="Tahoma"/>
            <family val="2"/>
          </rPr>
          <t>CEPICI:Prière lier la facture scannée</t>
        </r>
        <r>
          <rPr>
            <sz val="9"/>
            <color indexed="81"/>
            <rFont val="Tahoma"/>
            <family val="2"/>
          </rPr>
          <t xml:space="preserve">
</t>
        </r>
      </text>
    </comment>
    <comment ref="G41" authorId="0" shapeId="0" xr:uid="{DDB956ED-F200-47F7-A5E5-0C8A131EBFCE}">
      <text>
        <r>
          <rPr>
            <b/>
            <sz val="9"/>
            <color indexed="81"/>
            <rFont val="Tahoma"/>
            <family val="2"/>
          </rPr>
          <t>CEPICI:Prière lier la DD scannée</t>
        </r>
        <r>
          <rPr>
            <sz val="9"/>
            <color indexed="81"/>
            <rFont val="Tahoma"/>
            <family val="2"/>
          </rPr>
          <t xml:space="preserve">
</t>
        </r>
      </text>
    </comment>
    <comment ref="F42" authorId="0" shapeId="0" xr:uid="{BBBE813B-6665-4CA5-AE4B-77440978CAED}">
      <text>
        <r>
          <rPr>
            <b/>
            <sz val="9"/>
            <color indexed="81"/>
            <rFont val="Tahoma"/>
            <family val="2"/>
          </rPr>
          <t>CEPICI:Prière lier la facture scannée</t>
        </r>
        <r>
          <rPr>
            <sz val="9"/>
            <color indexed="81"/>
            <rFont val="Tahoma"/>
            <family val="2"/>
          </rPr>
          <t xml:space="preserve">
</t>
        </r>
      </text>
    </comment>
    <comment ref="G42" authorId="0" shapeId="0" xr:uid="{6305228C-5656-45B0-8EEF-C35D3D7540E6}">
      <text>
        <r>
          <rPr>
            <b/>
            <sz val="9"/>
            <color indexed="81"/>
            <rFont val="Tahoma"/>
            <family val="2"/>
          </rPr>
          <t>CEPICI:Prière lier la DD scannée</t>
        </r>
        <r>
          <rPr>
            <sz val="9"/>
            <color indexed="81"/>
            <rFont val="Tahoma"/>
            <family val="2"/>
          </rPr>
          <t xml:space="preserve">
</t>
        </r>
      </text>
    </comment>
    <comment ref="F43" authorId="0" shapeId="0" xr:uid="{4CE1227E-A248-46B8-80A8-058595515022}">
      <text>
        <r>
          <rPr>
            <b/>
            <sz val="9"/>
            <color indexed="81"/>
            <rFont val="Tahoma"/>
            <family val="2"/>
          </rPr>
          <t>CEPICI:Prière lier la facture scannée</t>
        </r>
        <r>
          <rPr>
            <sz val="9"/>
            <color indexed="81"/>
            <rFont val="Tahoma"/>
            <family val="2"/>
          </rPr>
          <t xml:space="preserve">
</t>
        </r>
      </text>
    </comment>
    <comment ref="G43" authorId="0" shapeId="0" xr:uid="{B3071CE6-97F0-4050-B5B5-CFC44960CB2E}">
      <text>
        <r>
          <rPr>
            <b/>
            <sz val="9"/>
            <color indexed="81"/>
            <rFont val="Tahoma"/>
            <family val="2"/>
          </rPr>
          <t>CEPICI:Prière lier la DD scannée</t>
        </r>
        <r>
          <rPr>
            <sz val="9"/>
            <color indexed="81"/>
            <rFont val="Tahoma"/>
            <family val="2"/>
          </rPr>
          <t xml:space="preserve">
</t>
        </r>
      </text>
    </comment>
    <comment ref="F44" authorId="0" shapeId="0" xr:uid="{AA4D7CD9-830E-42E1-8D56-8A9657D91CDA}">
      <text>
        <r>
          <rPr>
            <b/>
            <sz val="9"/>
            <color indexed="81"/>
            <rFont val="Tahoma"/>
            <family val="2"/>
          </rPr>
          <t>CEPICI:Prière lier la facture scannée</t>
        </r>
        <r>
          <rPr>
            <sz val="9"/>
            <color indexed="81"/>
            <rFont val="Tahoma"/>
            <family val="2"/>
          </rPr>
          <t xml:space="preserve">
</t>
        </r>
      </text>
    </comment>
    <comment ref="G44" authorId="0" shapeId="0" xr:uid="{1FC75A05-7520-45E7-8960-B7AD0338834A}">
      <text>
        <r>
          <rPr>
            <b/>
            <sz val="9"/>
            <color indexed="81"/>
            <rFont val="Tahoma"/>
            <family val="2"/>
          </rPr>
          <t>CEPICI:Prière lier la DD scannée</t>
        </r>
        <r>
          <rPr>
            <sz val="9"/>
            <color indexed="81"/>
            <rFont val="Tahoma"/>
            <family val="2"/>
          </rPr>
          <t xml:space="preserve">
</t>
        </r>
      </text>
    </comment>
    <comment ref="F45" authorId="0" shapeId="0" xr:uid="{E28E1F49-F0C1-4B7E-9518-12D209C91B30}">
      <text>
        <r>
          <rPr>
            <b/>
            <sz val="9"/>
            <color indexed="81"/>
            <rFont val="Tahoma"/>
            <family val="2"/>
          </rPr>
          <t>CEPICI:Prière lier la facture scannée</t>
        </r>
        <r>
          <rPr>
            <sz val="9"/>
            <color indexed="81"/>
            <rFont val="Tahoma"/>
            <family val="2"/>
          </rPr>
          <t xml:space="preserve">
</t>
        </r>
      </text>
    </comment>
    <comment ref="G45" authorId="0" shapeId="0" xr:uid="{B93462A3-B0C0-4E78-98C2-5ECFB307DC98}">
      <text>
        <r>
          <rPr>
            <b/>
            <sz val="9"/>
            <color indexed="81"/>
            <rFont val="Tahoma"/>
            <family val="2"/>
          </rPr>
          <t>CEPICI:Prière lier la DD scannée</t>
        </r>
        <r>
          <rPr>
            <sz val="9"/>
            <color indexed="81"/>
            <rFont val="Tahoma"/>
            <family val="2"/>
          </rPr>
          <t xml:space="preserve">
</t>
        </r>
      </text>
    </comment>
    <comment ref="F46" authorId="0" shapeId="0" xr:uid="{7BD27C9D-0DB6-4684-A5FC-36ADCC8BF5D0}">
      <text>
        <r>
          <rPr>
            <b/>
            <sz val="9"/>
            <color indexed="81"/>
            <rFont val="Tahoma"/>
            <family val="2"/>
          </rPr>
          <t>CEPICI:Prière lier la facture scannée</t>
        </r>
        <r>
          <rPr>
            <sz val="9"/>
            <color indexed="81"/>
            <rFont val="Tahoma"/>
            <family val="2"/>
          </rPr>
          <t xml:space="preserve">
</t>
        </r>
      </text>
    </comment>
    <comment ref="G46" authorId="0" shapeId="0" xr:uid="{A2B45A96-3FE3-487E-9957-0510094FC81B}">
      <text>
        <r>
          <rPr>
            <b/>
            <sz val="9"/>
            <color indexed="81"/>
            <rFont val="Tahoma"/>
            <family val="2"/>
          </rPr>
          <t>CEPICI:Prière lier la DD scannée</t>
        </r>
        <r>
          <rPr>
            <sz val="9"/>
            <color indexed="81"/>
            <rFont val="Tahoma"/>
            <family val="2"/>
          </rPr>
          <t xml:space="preserve">
</t>
        </r>
      </text>
    </comment>
    <comment ref="F47" authorId="0" shapeId="0" xr:uid="{6B8717B0-5770-45DE-AD26-B6246CCF8AEB}">
      <text>
        <r>
          <rPr>
            <b/>
            <sz val="9"/>
            <color indexed="81"/>
            <rFont val="Tahoma"/>
            <family val="2"/>
          </rPr>
          <t>CEPICI:Prière lier la facture scannée</t>
        </r>
        <r>
          <rPr>
            <sz val="9"/>
            <color indexed="81"/>
            <rFont val="Tahoma"/>
            <family val="2"/>
          </rPr>
          <t xml:space="preserve">
</t>
        </r>
      </text>
    </comment>
    <comment ref="G47" authorId="0" shapeId="0" xr:uid="{DBEFC6C1-CA01-4EC0-B617-A13BCF7BABDB}">
      <text>
        <r>
          <rPr>
            <b/>
            <sz val="9"/>
            <color indexed="81"/>
            <rFont val="Tahoma"/>
            <family val="2"/>
          </rPr>
          <t>CEPICI:Prière lier la DD scannée</t>
        </r>
        <r>
          <rPr>
            <sz val="9"/>
            <color indexed="81"/>
            <rFont val="Tahoma"/>
            <family val="2"/>
          </rPr>
          <t xml:space="preserve">
</t>
        </r>
      </text>
    </comment>
    <comment ref="F48" authorId="0" shapeId="0" xr:uid="{5E8B66C0-AF90-4286-981F-39B7CF91BD05}">
      <text>
        <r>
          <rPr>
            <b/>
            <sz val="9"/>
            <color indexed="81"/>
            <rFont val="Tahoma"/>
            <family val="2"/>
          </rPr>
          <t>CEPICI:Prière lier la facture scannée</t>
        </r>
        <r>
          <rPr>
            <sz val="9"/>
            <color indexed="81"/>
            <rFont val="Tahoma"/>
            <family val="2"/>
          </rPr>
          <t xml:space="preserve">
</t>
        </r>
      </text>
    </comment>
    <comment ref="G48" authorId="0" shapeId="0" xr:uid="{4E040A31-1788-44BA-A711-790B1D9A515E}">
      <text>
        <r>
          <rPr>
            <b/>
            <sz val="9"/>
            <color indexed="81"/>
            <rFont val="Tahoma"/>
            <family val="2"/>
          </rPr>
          <t>CEPICI:Prière lier la DD scannée</t>
        </r>
        <r>
          <rPr>
            <sz val="9"/>
            <color indexed="81"/>
            <rFont val="Tahoma"/>
            <family val="2"/>
          </rPr>
          <t xml:space="preserve">
</t>
        </r>
      </text>
    </comment>
    <comment ref="F49" authorId="0" shapeId="0" xr:uid="{5999A466-B5CB-409F-973E-DB7F7C317F73}">
      <text>
        <r>
          <rPr>
            <b/>
            <sz val="9"/>
            <color indexed="81"/>
            <rFont val="Tahoma"/>
            <family val="2"/>
          </rPr>
          <t>CEPICI:Prière lier la facture scannée</t>
        </r>
        <r>
          <rPr>
            <sz val="9"/>
            <color indexed="81"/>
            <rFont val="Tahoma"/>
            <family val="2"/>
          </rPr>
          <t xml:space="preserve">
</t>
        </r>
      </text>
    </comment>
    <comment ref="G49" authorId="0" shapeId="0" xr:uid="{545EE719-C6D5-4841-903F-AA561A95D05E}">
      <text>
        <r>
          <rPr>
            <b/>
            <sz val="9"/>
            <color indexed="81"/>
            <rFont val="Tahoma"/>
            <family val="2"/>
          </rPr>
          <t>CEPICI:Prière lier la DD scannée</t>
        </r>
        <r>
          <rPr>
            <sz val="9"/>
            <color indexed="81"/>
            <rFont val="Tahoma"/>
            <family val="2"/>
          </rPr>
          <t xml:space="preserve">
</t>
        </r>
      </text>
    </comment>
    <comment ref="F50" authorId="0" shapeId="0" xr:uid="{7755CA44-63EB-4CEE-BECE-A3D831635A95}">
      <text>
        <r>
          <rPr>
            <b/>
            <sz val="9"/>
            <color indexed="81"/>
            <rFont val="Tahoma"/>
            <family val="2"/>
          </rPr>
          <t>CEPICI:Prière lier la facture scannée</t>
        </r>
        <r>
          <rPr>
            <sz val="9"/>
            <color indexed="81"/>
            <rFont val="Tahoma"/>
            <family val="2"/>
          </rPr>
          <t xml:space="preserve">
</t>
        </r>
      </text>
    </comment>
    <comment ref="G50" authorId="0" shapeId="0" xr:uid="{CA05A0F4-94D8-45CB-9269-25244706ED61}">
      <text>
        <r>
          <rPr>
            <b/>
            <sz val="9"/>
            <color indexed="81"/>
            <rFont val="Tahoma"/>
            <family val="2"/>
          </rPr>
          <t>CEPICI:Prière lier la DD scannée</t>
        </r>
        <r>
          <rPr>
            <sz val="9"/>
            <color indexed="81"/>
            <rFont val="Tahoma"/>
            <family val="2"/>
          </rPr>
          <t xml:space="preserve">
</t>
        </r>
      </text>
    </comment>
    <comment ref="F51" authorId="0" shapeId="0" xr:uid="{7B5F4AB5-594F-45B8-8BB4-8FE5C2DC6D6B}">
      <text>
        <r>
          <rPr>
            <b/>
            <sz val="9"/>
            <color indexed="81"/>
            <rFont val="Tahoma"/>
            <family val="2"/>
          </rPr>
          <t>CEPICI:Prière lier la facture scannée</t>
        </r>
        <r>
          <rPr>
            <sz val="9"/>
            <color indexed="81"/>
            <rFont val="Tahoma"/>
            <family val="2"/>
          </rPr>
          <t xml:space="preserve">
</t>
        </r>
      </text>
    </comment>
    <comment ref="G51" authorId="0" shapeId="0" xr:uid="{F0B21AE9-D62A-4655-9226-80E01279DE7B}">
      <text>
        <r>
          <rPr>
            <b/>
            <sz val="9"/>
            <color indexed="81"/>
            <rFont val="Tahoma"/>
            <family val="2"/>
          </rPr>
          <t>CEPICI:Prière lier la DD scannée</t>
        </r>
        <r>
          <rPr>
            <sz val="9"/>
            <color indexed="81"/>
            <rFont val="Tahoma"/>
            <family val="2"/>
          </rPr>
          <t xml:space="preserve">
</t>
        </r>
      </text>
    </comment>
    <comment ref="F52" authorId="0" shapeId="0" xr:uid="{5F43F868-DDD7-4971-9207-C1B237FC68F5}">
      <text>
        <r>
          <rPr>
            <b/>
            <sz val="9"/>
            <color indexed="81"/>
            <rFont val="Tahoma"/>
            <family val="2"/>
          </rPr>
          <t>CEPICI:Prière lier la facture scannée</t>
        </r>
        <r>
          <rPr>
            <sz val="9"/>
            <color indexed="81"/>
            <rFont val="Tahoma"/>
            <family val="2"/>
          </rPr>
          <t xml:space="preserve">
</t>
        </r>
      </text>
    </comment>
    <comment ref="G52" authorId="0" shapeId="0" xr:uid="{F9EA32A1-1AA6-44E0-80BF-92B5738ADCB5}">
      <text>
        <r>
          <rPr>
            <b/>
            <sz val="9"/>
            <color indexed="81"/>
            <rFont val="Tahoma"/>
            <family val="2"/>
          </rPr>
          <t>CEPICI:Prière lier la DD scannée</t>
        </r>
        <r>
          <rPr>
            <sz val="9"/>
            <color indexed="81"/>
            <rFont val="Tahoma"/>
            <family val="2"/>
          </rPr>
          <t xml:space="preserve">
</t>
        </r>
      </text>
    </comment>
    <comment ref="F53" authorId="0" shapeId="0" xr:uid="{922B76DC-8787-4492-8513-3807D82BA855}">
      <text>
        <r>
          <rPr>
            <b/>
            <sz val="9"/>
            <color indexed="81"/>
            <rFont val="Tahoma"/>
            <family val="2"/>
          </rPr>
          <t>CEPICI:Prière lier la facture scannée</t>
        </r>
        <r>
          <rPr>
            <sz val="9"/>
            <color indexed="81"/>
            <rFont val="Tahoma"/>
            <family val="2"/>
          </rPr>
          <t xml:space="preserve">
</t>
        </r>
      </text>
    </comment>
    <comment ref="G53" authorId="0" shapeId="0" xr:uid="{FB70EC1B-5E94-4D45-837A-F12A9F444CE8}">
      <text>
        <r>
          <rPr>
            <b/>
            <sz val="9"/>
            <color indexed="81"/>
            <rFont val="Tahoma"/>
            <family val="2"/>
          </rPr>
          <t>CEPICI:Prière lier la DD scannée</t>
        </r>
        <r>
          <rPr>
            <sz val="9"/>
            <color indexed="81"/>
            <rFont val="Tahoma"/>
            <family val="2"/>
          </rPr>
          <t xml:space="preserve">
</t>
        </r>
      </text>
    </comment>
    <comment ref="F54" authorId="0" shapeId="0" xr:uid="{4011A60D-CD02-402B-8789-584568E81806}">
      <text>
        <r>
          <rPr>
            <b/>
            <sz val="9"/>
            <color indexed="81"/>
            <rFont val="Tahoma"/>
            <family val="2"/>
          </rPr>
          <t>CEPICI:Prière lier la facture scannée</t>
        </r>
        <r>
          <rPr>
            <sz val="9"/>
            <color indexed="81"/>
            <rFont val="Tahoma"/>
            <family val="2"/>
          </rPr>
          <t xml:space="preserve">
</t>
        </r>
      </text>
    </comment>
    <comment ref="G54" authorId="0" shapeId="0" xr:uid="{23495B31-53D4-41E5-8D87-8BFEADFC5D35}">
      <text>
        <r>
          <rPr>
            <b/>
            <sz val="9"/>
            <color indexed="81"/>
            <rFont val="Tahoma"/>
            <family val="2"/>
          </rPr>
          <t>CEPICI:Prière lier la DD scannée</t>
        </r>
        <r>
          <rPr>
            <sz val="9"/>
            <color indexed="81"/>
            <rFont val="Tahoma"/>
            <family val="2"/>
          </rPr>
          <t xml:space="preserve">
</t>
        </r>
      </text>
    </comment>
    <comment ref="F55" authorId="0" shapeId="0" xr:uid="{E6B066CD-0114-479D-8794-17CA62CAD343}">
      <text>
        <r>
          <rPr>
            <b/>
            <sz val="9"/>
            <color indexed="81"/>
            <rFont val="Tahoma"/>
            <family val="2"/>
          </rPr>
          <t>CEPICI:Prière lier la facture scannée</t>
        </r>
        <r>
          <rPr>
            <sz val="9"/>
            <color indexed="81"/>
            <rFont val="Tahoma"/>
            <family val="2"/>
          </rPr>
          <t xml:space="preserve">
</t>
        </r>
      </text>
    </comment>
    <comment ref="G55" authorId="0" shapeId="0" xr:uid="{9CC7EEEC-3B1D-4B3C-A578-2C74A186DC93}">
      <text>
        <r>
          <rPr>
            <b/>
            <sz val="9"/>
            <color indexed="81"/>
            <rFont val="Tahoma"/>
            <family val="2"/>
          </rPr>
          <t>CEPICI:Prière lier la DD scannée</t>
        </r>
        <r>
          <rPr>
            <sz val="9"/>
            <color indexed="81"/>
            <rFont val="Tahoma"/>
            <family val="2"/>
          </rPr>
          <t xml:space="preserve">
</t>
        </r>
      </text>
    </comment>
    <comment ref="F56" authorId="0" shapeId="0" xr:uid="{58649578-3DB3-4D26-B0BC-B22884B85ABC}">
      <text>
        <r>
          <rPr>
            <b/>
            <sz val="9"/>
            <color indexed="81"/>
            <rFont val="Tahoma"/>
            <family val="2"/>
          </rPr>
          <t>CEPICI:Prière lier la facture scannée</t>
        </r>
        <r>
          <rPr>
            <sz val="9"/>
            <color indexed="81"/>
            <rFont val="Tahoma"/>
            <family val="2"/>
          </rPr>
          <t xml:space="preserve">
</t>
        </r>
      </text>
    </comment>
    <comment ref="G56" authorId="0" shapeId="0" xr:uid="{952C0D92-3A1D-442F-9D81-34FCEB567F8E}">
      <text>
        <r>
          <rPr>
            <b/>
            <sz val="9"/>
            <color indexed="81"/>
            <rFont val="Tahoma"/>
            <family val="2"/>
          </rPr>
          <t>CEPICI:Prière lier la DD scannée</t>
        </r>
        <r>
          <rPr>
            <sz val="9"/>
            <color indexed="81"/>
            <rFont val="Tahoma"/>
            <family val="2"/>
          </rPr>
          <t xml:space="preserve">
</t>
        </r>
      </text>
    </comment>
    <comment ref="F57" authorId="0" shapeId="0" xr:uid="{661ECB8E-7F86-4FEC-AD36-F83CD993F0CB}">
      <text>
        <r>
          <rPr>
            <b/>
            <sz val="9"/>
            <color indexed="81"/>
            <rFont val="Tahoma"/>
            <family val="2"/>
          </rPr>
          <t>CEPICI:Prière lier la facture scannée</t>
        </r>
        <r>
          <rPr>
            <sz val="9"/>
            <color indexed="81"/>
            <rFont val="Tahoma"/>
            <family val="2"/>
          </rPr>
          <t xml:space="preserve">
</t>
        </r>
      </text>
    </comment>
    <comment ref="G57" authorId="0" shapeId="0" xr:uid="{73956A22-2F8C-4F55-BDC3-B1ECEFACCFF1}">
      <text>
        <r>
          <rPr>
            <b/>
            <sz val="9"/>
            <color indexed="81"/>
            <rFont val="Tahoma"/>
            <family val="2"/>
          </rPr>
          <t>CEPICI:Prière lier la DD scannée</t>
        </r>
        <r>
          <rPr>
            <sz val="9"/>
            <color indexed="81"/>
            <rFont val="Tahoma"/>
            <family val="2"/>
          </rPr>
          <t xml:space="preserve">
</t>
        </r>
      </text>
    </comment>
    <comment ref="F58" authorId="0" shapeId="0" xr:uid="{B2719D61-E66D-484F-BC15-7BC55151279E}">
      <text>
        <r>
          <rPr>
            <b/>
            <sz val="9"/>
            <color indexed="81"/>
            <rFont val="Tahoma"/>
            <family val="2"/>
          </rPr>
          <t>CEPICI:Prière lier la facture scannée</t>
        </r>
        <r>
          <rPr>
            <sz val="9"/>
            <color indexed="81"/>
            <rFont val="Tahoma"/>
            <family val="2"/>
          </rPr>
          <t xml:space="preserve">
</t>
        </r>
      </text>
    </comment>
    <comment ref="G58" authorId="0" shapeId="0" xr:uid="{E0790AED-F1D3-45F3-A733-5CF811BBF744}">
      <text>
        <r>
          <rPr>
            <b/>
            <sz val="9"/>
            <color indexed="81"/>
            <rFont val="Tahoma"/>
            <family val="2"/>
          </rPr>
          <t>CEPICI:Prière lier la DD scannée</t>
        </r>
        <r>
          <rPr>
            <sz val="9"/>
            <color indexed="81"/>
            <rFont val="Tahoma"/>
            <family val="2"/>
          </rPr>
          <t xml:space="preserve">
</t>
        </r>
      </text>
    </comment>
    <comment ref="F59" authorId="0" shapeId="0" xr:uid="{4D3837E3-5686-4A1A-81CD-245B0A566618}">
      <text>
        <r>
          <rPr>
            <b/>
            <sz val="9"/>
            <color indexed="81"/>
            <rFont val="Tahoma"/>
            <family val="2"/>
          </rPr>
          <t>CEPICI:Prière lier la facture scannée</t>
        </r>
        <r>
          <rPr>
            <sz val="9"/>
            <color indexed="81"/>
            <rFont val="Tahoma"/>
            <family val="2"/>
          </rPr>
          <t xml:space="preserve">
</t>
        </r>
      </text>
    </comment>
    <comment ref="G59" authorId="0" shapeId="0" xr:uid="{9D22DF6A-D20B-4892-B233-EABA170BEE25}">
      <text>
        <r>
          <rPr>
            <b/>
            <sz val="9"/>
            <color indexed="81"/>
            <rFont val="Tahoma"/>
            <family val="2"/>
          </rPr>
          <t>CEPICI:Prière lier la DD scannée</t>
        </r>
        <r>
          <rPr>
            <sz val="9"/>
            <color indexed="81"/>
            <rFont val="Tahoma"/>
            <family val="2"/>
          </rPr>
          <t xml:space="preserve">
</t>
        </r>
      </text>
    </comment>
    <comment ref="F60" authorId="0" shapeId="0" xr:uid="{6585825E-F5AA-4C76-A3BE-0C2EA3EF254E}">
      <text>
        <r>
          <rPr>
            <b/>
            <sz val="9"/>
            <color indexed="81"/>
            <rFont val="Tahoma"/>
            <family val="2"/>
          </rPr>
          <t>CEPICI:Prière lier la facture scannée</t>
        </r>
        <r>
          <rPr>
            <sz val="9"/>
            <color indexed="81"/>
            <rFont val="Tahoma"/>
            <family val="2"/>
          </rPr>
          <t xml:space="preserve">
</t>
        </r>
      </text>
    </comment>
    <comment ref="G60" authorId="0" shapeId="0" xr:uid="{A5A41FAE-61BF-4A83-A890-5E862EB0F11B}">
      <text>
        <r>
          <rPr>
            <b/>
            <sz val="9"/>
            <color indexed="81"/>
            <rFont val="Tahoma"/>
            <family val="2"/>
          </rPr>
          <t>CEPICI:Prière lier la DD scannée</t>
        </r>
        <r>
          <rPr>
            <sz val="9"/>
            <color indexed="81"/>
            <rFont val="Tahoma"/>
            <family val="2"/>
          </rPr>
          <t xml:space="preserve">
</t>
        </r>
      </text>
    </comment>
    <comment ref="F61" authorId="0" shapeId="0" xr:uid="{8CACB7CF-BD25-49F9-BB09-3419380A281B}">
      <text>
        <r>
          <rPr>
            <b/>
            <sz val="9"/>
            <color indexed="81"/>
            <rFont val="Tahoma"/>
            <family val="2"/>
          </rPr>
          <t>CEPICI:Prière lier la facture scannée</t>
        </r>
        <r>
          <rPr>
            <sz val="9"/>
            <color indexed="81"/>
            <rFont val="Tahoma"/>
            <family val="2"/>
          </rPr>
          <t xml:space="preserve">
</t>
        </r>
      </text>
    </comment>
    <comment ref="G61" authorId="0" shapeId="0" xr:uid="{887158E9-2F52-4A33-82B1-6C32811E8656}">
      <text>
        <r>
          <rPr>
            <b/>
            <sz val="9"/>
            <color indexed="81"/>
            <rFont val="Tahoma"/>
            <family val="2"/>
          </rPr>
          <t>CEPICI:Prière lier la DD scannée</t>
        </r>
        <r>
          <rPr>
            <sz val="9"/>
            <color indexed="81"/>
            <rFont val="Tahoma"/>
            <family val="2"/>
          </rPr>
          <t xml:space="preserve">
</t>
        </r>
      </text>
    </comment>
    <comment ref="F62" authorId="0" shapeId="0" xr:uid="{2247D39F-0FC1-4551-9392-D65BDC8DBED3}">
      <text>
        <r>
          <rPr>
            <b/>
            <sz val="9"/>
            <color indexed="81"/>
            <rFont val="Tahoma"/>
            <family val="2"/>
          </rPr>
          <t>CEPICI:Prière lier la facture scannée</t>
        </r>
        <r>
          <rPr>
            <sz val="9"/>
            <color indexed="81"/>
            <rFont val="Tahoma"/>
            <family val="2"/>
          </rPr>
          <t xml:space="preserve">
</t>
        </r>
      </text>
    </comment>
    <comment ref="G62" authorId="0" shapeId="0" xr:uid="{26976814-64E4-4572-80D7-844D36304C5D}">
      <text>
        <r>
          <rPr>
            <b/>
            <sz val="9"/>
            <color indexed="81"/>
            <rFont val="Tahoma"/>
            <family val="2"/>
          </rPr>
          <t>CEPICI:Prière lier la DD scannée</t>
        </r>
        <r>
          <rPr>
            <sz val="9"/>
            <color indexed="81"/>
            <rFont val="Tahoma"/>
            <family val="2"/>
          </rPr>
          <t xml:space="preserve">
</t>
        </r>
      </text>
    </comment>
    <comment ref="F63" authorId="0" shapeId="0" xr:uid="{78727DAF-E27E-41E5-8528-EF7123394B42}">
      <text>
        <r>
          <rPr>
            <b/>
            <sz val="9"/>
            <color indexed="81"/>
            <rFont val="Tahoma"/>
            <family val="2"/>
          </rPr>
          <t>CEPICI:Prière lier la facture scannée</t>
        </r>
        <r>
          <rPr>
            <sz val="9"/>
            <color indexed="81"/>
            <rFont val="Tahoma"/>
            <family val="2"/>
          </rPr>
          <t xml:space="preserve">
</t>
        </r>
      </text>
    </comment>
    <comment ref="G63" authorId="0" shapeId="0" xr:uid="{22EE743E-0972-4E91-BAE2-D495CE38A84B}">
      <text>
        <r>
          <rPr>
            <b/>
            <sz val="9"/>
            <color indexed="81"/>
            <rFont val="Tahoma"/>
            <family val="2"/>
          </rPr>
          <t>CEPICI:Prière lier la DD scannée</t>
        </r>
        <r>
          <rPr>
            <sz val="9"/>
            <color indexed="81"/>
            <rFont val="Tahoma"/>
            <family val="2"/>
          </rPr>
          <t xml:space="preserve">
</t>
        </r>
      </text>
    </comment>
    <comment ref="F64" authorId="0" shapeId="0" xr:uid="{FA850E76-CC21-4E1A-AB54-A817AB7E27F2}">
      <text>
        <r>
          <rPr>
            <b/>
            <sz val="9"/>
            <color indexed="81"/>
            <rFont val="Tahoma"/>
            <family val="2"/>
          </rPr>
          <t>CEPICI:Prière lier la facture scannée</t>
        </r>
        <r>
          <rPr>
            <sz val="9"/>
            <color indexed="81"/>
            <rFont val="Tahoma"/>
            <family val="2"/>
          </rPr>
          <t xml:space="preserve">
</t>
        </r>
      </text>
    </comment>
    <comment ref="G64" authorId="0" shapeId="0" xr:uid="{87674805-C13F-4B34-8ED6-BC5CEBDE078A}">
      <text>
        <r>
          <rPr>
            <b/>
            <sz val="9"/>
            <color indexed="81"/>
            <rFont val="Tahoma"/>
            <family val="2"/>
          </rPr>
          <t>CEPICI:Prière lier la DD scannée</t>
        </r>
        <r>
          <rPr>
            <sz val="9"/>
            <color indexed="81"/>
            <rFont val="Tahoma"/>
            <family val="2"/>
          </rPr>
          <t xml:space="preserve">
</t>
        </r>
      </text>
    </comment>
    <comment ref="F65" authorId="0" shapeId="0" xr:uid="{6A470B63-7D1A-44AA-83A5-3338434A13B4}">
      <text>
        <r>
          <rPr>
            <b/>
            <sz val="9"/>
            <color indexed="81"/>
            <rFont val="Tahoma"/>
            <family val="2"/>
          </rPr>
          <t>CEPICI:Prière lier la facture scannée</t>
        </r>
        <r>
          <rPr>
            <sz val="9"/>
            <color indexed="81"/>
            <rFont val="Tahoma"/>
            <family val="2"/>
          </rPr>
          <t xml:space="preserve">
</t>
        </r>
      </text>
    </comment>
    <comment ref="G65" authorId="0" shapeId="0" xr:uid="{4046F2F5-96B0-4DCE-9827-4C643DF3C3E7}">
      <text>
        <r>
          <rPr>
            <b/>
            <sz val="9"/>
            <color indexed="81"/>
            <rFont val="Tahoma"/>
            <family val="2"/>
          </rPr>
          <t>CEPICI:Prière lier la DD scannée</t>
        </r>
        <r>
          <rPr>
            <sz val="9"/>
            <color indexed="81"/>
            <rFont val="Tahoma"/>
            <family val="2"/>
          </rPr>
          <t xml:space="preserve">
</t>
        </r>
      </text>
    </comment>
    <comment ref="F66" authorId="0" shapeId="0" xr:uid="{69985AFB-4391-4D57-8554-3E37242D8B79}">
      <text>
        <r>
          <rPr>
            <b/>
            <sz val="9"/>
            <color indexed="81"/>
            <rFont val="Tahoma"/>
            <family val="2"/>
          </rPr>
          <t>CEPICI:Prière lier la facture scannée</t>
        </r>
        <r>
          <rPr>
            <sz val="9"/>
            <color indexed="81"/>
            <rFont val="Tahoma"/>
            <family val="2"/>
          </rPr>
          <t xml:space="preserve">
</t>
        </r>
      </text>
    </comment>
    <comment ref="G66" authorId="0" shapeId="0" xr:uid="{683A6FF7-8E04-478B-AC7A-04E1E0216173}">
      <text>
        <r>
          <rPr>
            <b/>
            <sz val="9"/>
            <color indexed="81"/>
            <rFont val="Tahoma"/>
            <family val="2"/>
          </rPr>
          <t>CEPICI:Prière lier la DD scannée</t>
        </r>
        <r>
          <rPr>
            <sz val="9"/>
            <color indexed="81"/>
            <rFont val="Tahoma"/>
            <family val="2"/>
          </rPr>
          <t xml:space="preserve">
</t>
        </r>
      </text>
    </comment>
    <comment ref="F67" authorId="0" shapeId="0" xr:uid="{C8EC5420-00BB-460F-B4AA-24911502E8C3}">
      <text>
        <r>
          <rPr>
            <b/>
            <sz val="9"/>
            <color indexed="81"/>
            <rFont val="Tahoma"/>
            <family val="2"/>
          </rPr>
          <t>CEPICI:Prière lier la facture scannée</t>
        </r>
        <r>
          <rPr>
            <sz val="9"/>
            <color indexed="81"/>
            <rFont val="Tahoma"/>
            <family val="2"/>
          </rPr>
          <t xml:space="preserve">
</t>
        </r>
      </text>
    </comment>
    <comment ref="G67" authorId="0" shapeId="0" xr:uid="{1654EFBD-62D6-4FAA-A5DE-3E70C85C77B2}">
      <text>
        <r>
          <rPr>
            <b/>
            <sz val="9"/>
            <color indexed="81"/>
            <rFont val="Tahoma"/>
            <family val="2"/>
          </rPr>
          <t>CEPICI:Prière lier la DD scannée</t>
        </r>
        <r>
          <rPr>
            <sz val="9"/>
            <color indexed="81"/>
            <rFont val="Tahoma"/>
            <family val="2"/>
          </rPr>
          <t xml:space="preserve">
</t>
        </r>
      </text>
    </comment>
    <comment ref="F68" authorId="0" shapeId="0" xr:uid="{D4E5B1B3-D526-4202-9C60-522D0DEFBF72}">
      <text>
        <r>
          <rPr>
            <b/>
            <sz val="9"/>
            <color indexed="81"/>
            <rFont val="Tahoma"/>
            <family val="2"/>
          </rPr>
          <t>CEPICI:Prière lier la facture scannée</t>
        </r>
        <r>
          <rPr>
            <sz val="9"/>
            <color indexed="81"/>
            <rFont val="Tahoma"/>
            <family val="2"/>
          </rPr>
          <t xml:space="preserve">
</t>
        </r>
      </text>
    </comment>
    <comment ref="G68" authorId="0" shapeId="0" xr:uid="{13966C63-8639-4A77-ACC7-DE684A64C2C7}">
      <text>
        <r>
          <rPr>
            <b/>
            <sz val="9"/>
            <color indexed="81"/>
            <rFont val="Tahoma"/>
            <family val="2"/>
          </rPr>
          <t>CEPICI:Prière lier la DD scannée</t>
        </r>
        <r>
          <rPr>
            <sz val="9"/>
            <color indexed="81"/>
            <rFont val="Tahoma"/>
            <family val="2"/>
          </rPr>
          <t xml:space="preserve">
</t>
        </r>
      </text>
    </comment>
    <comment ref="F69" authorId="0" shapeId="0" xr:uid="{0BE5D28E-7DB0-48D8-85A9-D19415C657A1}">
      <text>
        <r>
          <rPr>
            <b/>
            <sz val="9"/>
            <color indexed="81"/>
            <rFont val="Tahoma"/>
            <family val="2"/>
          </rPr>
          <t>CEPICI:Prière lier la facture scannée</t>
        </r>
        <r>
          <rPr>
            <sz val="9"/>
            <color indexed="81"/>
            <rFont val="Tahoma"/>
            <family val="2"/>
          </rPr>
          <t xml:space="preserve">
</t>
        </r>
      </text>
    </comment>
    <comment ref="G69" authorId="0" shapeId="0" xr:uid="{A2785FF8-B32D-4C32-91E3-4D03A52C84D6}">
      <text>
        <r>
          <rPr>
            <b/>
            <sz val="9"/>
            <color indexed="81"/>
            <rFont val="Tahoma"/>
            <family val="2"/>
          </rPr>
          <t>CEPICI:Prière lier la DD scannée</t>
        </r>
        <r>
          <rPr>
            <sz val="9"/>
            <color indexed="81"/>
            <rFont val="Tahoma"/>
            <family val="2"/>
          </rPr>
          <t xml:space="preserve">
</t>
        </r>
      </text>
    </comment>
    <comment ref="F70" authorId="0" shapeId="0" xr:uid="{A2BD7296-7B3F-4279-9032-3E9447A78492}">
      <text>
        <r>
          <rPr>
            <b/>
            <sz val="9"/>
            <color indexed="81"/>
            <rFont val="Tahoma"/>
            <family val="2"/>
          </rPr>
          <t>CEPICI:Prière lier la facture scannée</t>
        </r>
        <r>
          <rPr>
            <sz val="9"/>
            <color indexed="81"/>
            <rFont val="Tahoma"/>
            <family val="2"/>
          </rPr>
          <t xml:space="preserve">
</t>
        </r>
      </text>
    </comment>
    <comment ref="G70" authorId="0" shapeId="0" xr:uid="{4A27A010-F142-4447-A9CC-6B9CCC7041FD}">
      <text>
        <r>
          <rPr>
            <b/>
            <sz val="9"/>
            <color indexed="81"/>
            <rFont val="Tahoma"/>
            <family val="2"/>
          </rPr>
          <t>CEPICI:Prière lier la DD scannée</t>
        </r>
        <r>
          <rPr>
            <sz val="9"/>
            <color indexed="81"/>
            <rFont val="Tahoma"/>
            <family val="2"/>
          </rPr>
          <t xml:space="preserve">
</t>
        </r>
      </text>
    </comment>
    <comment ref="F71" authorId="0" shapeId="0" xr:uid="{B823D5BF-4030-4495-B405-1CA3BA76266A}">
      <text>
        <r>
          <rPr>
            <b/>
            <sz val="9"/>
            <color indexed="81"/>
            <rFont val="Tahoma"/>
            <family val="2"/>
          </rPr>
          <t>CEPICI:Prière lier la facture scannée</t>
        </r>
        <r>
          <rPr>
            <sz val="9"/>
            <color indexed="81"/>
            <rFont val="Tahoma"/>
            <family val="2"/>
          </rPr>
          <t xml:space="preserve">
</t>
        </r>
      </text>
    </comment>
    <comment ref="G71" authorId="0" shapeId="0" xr:uid="{3E3EFEFC-1A6A-485C-916D-52826F653778}">
      <text>
        <r>
          <rPr>
            <b/>
            <sz val="9"/>
            <color indexed="81"/>
            <rFont val="Tahoma"/>
            <family val="2"/>
          </rPr>
          <t>CEPICI:Prière lier la DD scannée</t>
        </r>
        <r>
          <rPr>
            <sz val="9"/>
            <color indexed="81"/>
            <rFont val="Tahoma"/>
            <family val="2"/>
          </rPr>
          <t xml:space="preserve">
</t>
        </r>
      </text>
    </comment>
    <comment ref="F72" authorId="0" shapeId="0" xr:uid="{D8788B27-1D83-4FD3-93DC-4F522EEDAE98}">
      <text>
        <r>
          <rPr>
            <b/>
            <sz val="9"/>
            <color indexed="81"/>
            <rFont val="Tahoma"/>
            <family val="2"/>
          </rPr>
          <t>CEPICI:Prière lier la facture scannée</t>
        </r>
        <r>
          <rPr>
            <sz val="9"/>
            <color indexed="81"/>
            <rFont val="Tahoma"/>
            <family val="2"/>
          </rPr>
          <t xml:space="preserve">
</t>
        </r>
      </text>
    </comment>
    <comment ref="G72" authorId="0" shapeId="0" xr:uid="{1EFD790D-5318-438E-8D99-AC0B912B65FA}">
      <text>
        <r>
          <rPr>
            <b/>
            <sz val="9"/>
            <color indexed="81"/>
            <rFont val="Tahoma"/>
            <family val="2"/>
          </rPr>
          <t>CEPICI:Prière lier la DD scannée</t>
        </r>
        <r>
          <rPr>
            <sz val="9"/>
            <color indexed="81"/>
            <rFont val="Tahoma"/>
            <family val="2"/>
          </rPr>
          <t xml:space="preserve">
</t>
        </r>
      </text>
    </comment>
    <comment ref="F73" authorId="0" shapeId="0" xr:uid="{D8A0A9EC-E958-4FD1-B46A-C6839DF2CE11}">
      <text>
        <r>
          <rPr>
            <b/>
            <sz val="9"/>
            <color indexed="81"/>
            <rFont val="Tahoma"/>
            <family val="2"/>
          </rPr>
          <t>CEPICI:Prière lier la facture scannée</t>
        </r>
        <r>
          <rPr>
            <sz val="9"/>
            <color indexed="81"/>
            <rFont val="Tahoma"/>
            <family val="2"/>
          </rPr>
          <t xml:space="preserve">
</t>
        </r>
      </text>
    </comment>
    <comment ref="G73" authorId="0" shapeId="0" xr:uid="{CEA78E69-BF8E-4ED8-910D-8778690BC09B}">
      <text>
        <r>
          <rPr>
            <b/>
            <sz val="9"/>
            <color indexed="81"/>
            <rFont val="Tahoma"/>
            <family val="2"/>
          </rPr>
          <t>CEPICI:Prière lier la DD scannée</t>
        </r>
        <r>
          <rPr>
            <sz val="9"/>
            <color indexed="81"/>
            <rFont val="Tahoma"/>
            <family val="2"/>
          </rPr>
          <t xml:space="preserve">
</t>
        </r>
      </text>
    </comment>
    <comment ref="F74" authorId="0" shapeId="0" xr:uid="{CA84ABCB-7769-4E9D-AA35-E89DC45E7FAF}">
      <text>
        <r>
          <rPr>
            <b/>
            <sz val="9"/>
            <color indexed="81"/>
            <rFont val="Tahoma"/>
            <family val="2"/>
          </rPr>
          <t>CEPICI:Prière lier la facture scannée</t>
        </r>
        <r>
          <rPr>
            <sz val="9"/>
            <color indexed="81"/>
            <rFont val="Tahoma"/>
            <family val="2"/>
          </rPr>
          <t xml:space="preserve">
</t>
        </r>
      </text>
    </comment>
    <comment ref="G74" authorId="0" shapeId="0" xr:uid="{337CA1F9-019B-482F-9781-C4C5BA2BF7AD}">
      <text>
        <r>
          <rPr>
            <b/>
            <sz val="9"/>
            <color indexed="81"/>
            <rFont val="Tahoma"/>
            <family val="2"/>
          </rPr>
          <t>CEPICI:Prière lier la DD scannée</t>
        </r>
        <r>
          <rPr>
            <sz val="9"/>
            <color indexed="81"/>
            <rFont val="Tahoma"/>
            <family val="2"/>
          </rPr>
          <t xml:space="preserve">
</t>
        </r>
      </text>
    </comment>
    <comment ref="F75" authorId="0" shapeId="0" xr:uid="{7990E3CE-1602-43F9-A033-24222B61984F}">
      <text>
        <r>
          <rPr>
            <b/>
            <sz val="9"/>
            <color indexed="81"/>
            <rFont val="Tahoma"/>
            <family val="2"/>
          </rPr>
          <t>CEPICI:Prière lier la facture scannée</t>
        </r>
        <r>
          <rPr>
            <sz val="9"/>
            <color indexed="81"/>
            <rFont val="Tahoma"/>
            <family val="2"/>
          </rPr>
          <t xml:space="preserve">
</t>
        </r>
      </text>
    </comment>
    <comment ref="G75" authorId="0" shapeId="0" xr:uid="{F7EED255-BE8A-458B-BAB7-6F80F5C80C8D}">
      <text>
        <r>
          <rPr>
            <b/>
            <sz val="9"/>
            <color indexed="81"/>
            <rFont val="Tahoma"/>
            <family val="2"/>
          </rPr>
          <t>CEPICI:Prière lier la DD scannée</t>
        </r>
        <r>
          <rPr>
            <sz val="9"/>
            <color indexed="81"/>
            <rFont val="Tahoma"/>
            <family val="2"/>
          </rPr>
          <t xml:space="preserve">
</t>
        </r>
      </text>
    </comment>
    <comment ref="F76" authorId="0" shapeId="0" xr:uid="{B7FE686C-2EC6-4A0A-B27D-0320CA30374D}">
      <text>
        <r>
          <rPr>
            <b/>
            <sz val="9"/>
            <color indexed="81"/>
            <rFont val="Tahoma"/>
            <family val="2"/>
          </rPr>
          <t>CEPICI:Prière lier la facture scannée</t>
        </r>
        <r>
          <rPr>
            <sz val="9"/>
            <color indexed="81"/>
            <rFont val="Tahoma"/>
            <family val="2"/>
          </rPr>
          <t xml:space="preserve">
</t>
        </r>
      </text>
    </comment>
    <comment ref="G76" authorId="0" shapeId="0" xr:uid="{E2AF734E-6906-4635-A2A5-659672384D9A}">
      <text>
        <r>
          <rPr>
            <b/>
            <sz val="9"/>
            <color indexed="81"/>
            <rFont val="Tahoma"/>
            <family val="2"/>
          </rPr>
          <t>CEPICI:Prière lier la DD scannée</t>
        </r>
        <r>
          <rPr>
            <sz val="9"/>
            <color indexed="81"/>
            <rFont val="Tahoma"/>
            <family val="2"/>
          </rPr>
          <t xml:space="preserve">
</t>
        </r>
      </text>
    </comment>
    <comment ref="F77" authorId="0" shapeId="0" xr:uid="{DD623C62-C5F8-46D7-BFE8-DEA07274992C}">
      <text>
        <r>
          <rPr>
            <b/>
            <sz val="9"/>
            <color indexed="81"/>
            <rFont val="Tahoma"/>
            <family val="2"/>
          </rPr>
          <t>CEPICI:Prière lier la facture scannée</t>
        </r>
        <r>
          <rPr>
            <sz val="9"/>
            <color indexed="81"/>
            <rFont val="Tahoma"/>
            <family val="2"/>
          </rPr>
          <t xml:space="preserve">
</t>
        </r>
      </text>
    </comment>
    <comment ref="G77" authorId="0" shapeId="0" xr:uid="{CE1796FD-BD63-409E-8282-0A7CBCD9C14B}">
      <text>
        <r>
          <rPr>
            <b/>
            <sz val="9"/>
            <color indexed="81"/>
            <rFont val="Tahoma"/>
            <family val="2"/>
          </rPr>
          <t>CEPICI:Prière lier la DD scannée</t>
        </r>
        <r>
          <rPr>
            <sz val="9"/>
            <color indexed="81"/>
            <rFont val="Tahoma"/>
            <family val="2"/>
          </rPr>
          <t xml:space="preserve">
</t>
        </r>
      </text>
    </comment>
    <comment ref="F78" authorId="0" shapeId="0" xr:uid="{04391666-D714-42C0-9F78-23AAC5786255}">
      <text>
        <r>
          <rPr>
            <b/>
            <sz val="9"/>
            <color indexed="81"/>
            <rFont val="Tahoma"/>
            <family val="2"/>
          </rPr>
          <t>CEPICI:Prière lier la facture scannée</t>
        </r>
        <r>
          <rPr>
            <sz val="9"/>
            <color indexed="81"/>
            <rFont val="Tahoma"/>
            <family val="2"/>
          </rPr>
          <t xml:space="preserve">
</t>
        </r>
      </text>
    </comment>
    <comment ref="G78" authorId="0" shapeId="0" xr:uid="{82CC29D3-783C-489F-9A25-D5C205E90511}">
      <text>
        <r>
          <rPr>
            <b/>
            <sz val="9"/>
            <color indexed="81"/>
            <rFont val="Tahoma"/>
            <family val="2"/>
          </rPr>
          <t>CEPICI:Prière lier la DD scannée</t>
        </r>
        <r>
          <rPr>
            <sz val="9"/>
            <color indexed="81"/>
            <rFont val="Tahoma"/>
            <family val="2"/>
          </rPr>
          <t xml:space="preserve">
</t>
        </r>
      </text>
    </comment>
    <comment ref="F79" authorId="0" shapeId="0" xr:uid="{0B0A7077-932A-4E7A-83A1-2643BAC86179}">
      <text>
        <r>
          <rPr>
            <b/>
            <sz val="9"/>
            <color indexed="81"/>
            <rFont val="Tahoma"/>
            <family val="2"/>
          </rPr>
          <t>CEPICI:Prière lier la facture scannée</t>
        </r>
        <r>
          <rPr>
            <sz val="9"/>
            <color indexed="81"/>
            <rFont val="Tahoma"/>
            <family val="2"/>
          </rPr>
          <t xml:space="preserve">
</t>
        </r>
      </text>
    </comment>
    <comment ref="G79" authorId="0" shapeId="0" xr:uid="{BDBD456D-CC31-44A6-8399-94DCCB9561B4}">
      <text>
        <r>
          <rPr>
            <b/>
            <sz val="9"/>
            <color indexed="81"/>
            <rFont val="Tahoma"/>
            <family val="2"/>
          </rPr>
          <t>CEPICI:Prière lier la DD scannée</t>
        </r>
        <r>
          <rPr>
            <sz val="9"/>
            <color indexed="81"/>
            <rFont val="Tahoma"/>
            <family val="2"/>
          </rPr>
          <t xml:space="preserve">
</t>
        </r>
      </text>
    </comment>
    <comment ref="F80" authorId="0" shapeId="0" xr:uid="{AC3E914A-E127-41F8-8EC0-826AB5378DA8}">
      <text>
        <r>
          <rPr>
            <b/>
            <sz val="9"/>
            <color indexed="81"/>
            <rFont val="Tahoma"/>
            <family val="2"/>
          </rPr>
          <t>CEPICI:Prière lier la facture scannée</t>
        </r>
        <r>
          <rPr>
            <sz val="9"/>
            <color indexed="81"/>
            <rFont val="Tahoma"/>
            <family val="2"/>
          </rPr>
          <t xml:space="preserve">
</t>
        </r>
      </text>
    </comment>
    <comment ref="G80" authorId="0" shapeId="0" xr:uid="{30201967-8024-4D2C-B361-7BCCC936CD46}">
      <text>
        <r>
          <rPr>
            <b/>
            <sz val="9"/>
            <color indexed="81"/>
            <rFont val="Tahoma"/>
            <family val="2"/>
          </rPr>
          <t>CEPICI:Prière lier la DD scannée</t>
        </r>
        <r>
          <rPr>
            <sz val="9"/>
            <color indexed="81"/>
            <rFont val="Tahoma"/>
            <family val="2"/>
          </rPr>
          <t xml:space="preserve">
</t>
        </r>
      </text>
    </comment>
    <comment ref="F81" authorId="0" shapeId="0" xr:uid="{DA5B72E3-399D-4CE3-BE6F-2B61F2897792}">
      <text>
        <r>
          <rPr>
            <b/>
            <sz val="9"/>
            <color indexed="81"/>
            <rFont val="Tahoma"/>
            <family val="2"/>
          </rPr>
          <t>CEPICI:Prière lier la facture scannée</t>
        </r>
        <r>
          <rPr>
            <sz val="9"/>
            <color indexed="81"/>
            <rFont val="Tahoma"/>
            <family val="2"/>
          </rPr>
          <t xml:space="preserve">
</t>
        </r>
      </text>
    </comment>
    <comment ref="G81" authorId="0" shapeId="0" xr:uid="{49D42134-4FB0-4127-A8C9-4C63F5951930}">
      <text>
        <r>
          <rPr>
            <b/>
            <sz val="9"/>
            <color indexed="81"/>
            <rFont val="Tahoma"/>
            <family val="2"/>
          </rPr>
          <t>CEPICI:Prière lier la DD scannée</t>
        </r>
        <r>
          <rPr>
            <sz val="9"/>
            <color indexed="81"/>
            <rFont val="Tahoma"/>
            <family val="2"/>
          </rPr>
          <t xml:space="preserve">
</t>
        </r>
      </text>
    </comment>
    <comment ref="F82" authorId="0" shapeId="0" xr:uid="{D5165B71-68AC-4E36-B46B-3BA4E987FC67}">
      <text>
        <r>
          <rPr>
            <b/>
            <sz val="9"/>
            <color indexed="81"/>
            <rFont val="Tahoma"/>
            <family val="2"/>
          </rPr>
          <t>CEPICI:Prière lier la facture scannée</t>
        </r>
        <r>
          <rPr>
            <sz val="9"/>
            <color indexed="81"/>
            <rFont val="Tahoma"/>
            <family val="2"/>
          </rPr>
          <t xml:space="preserve">
</t>
        </r>
      </text>
    </comment>
    <comment ref="G82" authorId="0" shapeId="0" xr:uid="{C6581664-7E9C-4402-8294-3F94348558DC}">
      <text>
        <r>
          <rPr>
            <b/>
            <sz val="9"/>
            <color indexed="81"/>
            <rFont val="Tahoma"/>
            <family val="2"/>
          </rPr>
          <t>CEPICI:Prière lier la DD scannée</t>
        </r>
        <r>
          <rPr>
            <sz val="9"/>
            <color indexed="81"/>
            <rFont val="Tahoma"/>
            <family val="2"/>
          </rPr>
          <t xml:space="preserve">
</t>
        </r>
      </text>
    </comment>
    <comment ref="F83" authorId="0" shapeId="0" xr:uid="{C2AAB747-079D-435F-A0CE-72F65411B36E}">
      <text>
        <r>
          <rPr>
            <b/>
            <sz val="9"/>
            <color indexed="81"/>
            <rFont val="Tahoma"/>
            <family val="2"/>
          </rPr>
          <t>CEPICI:Prière lier la facture scannée</t>
        </r>
        <r>
          <rPr>
            <sz val="9"/>
            <color indexed="81"/>
            <rFont val="Tahoma"/>
            <family val="2"/>
          </rPr>
          <t xml:space="preserve">
</t>
        </r>
      </text>
    </comment>
    <comment ref="G83" authorId="0" shapeId="0" xr:uid="{39DB142E-C752-4806-8CE1-37FFFD5AF07D}">
      <text>
        <r>
          <rPr>
            <b/>
            <sz val="9"/>
            <color indexed="81"/>
            <rFont val="Tahoma"/>
            <family val="2"/>
          </rPr>
          <t>CEPICI:Prière lier la DD scannée</t>
        </r>
        <r>
          <rPr>
            <sz val="9"/>
            <color indexed="81"/>
            <rFont val="Tahoma"/>
            <family val="2"/>
          </rPr>
          <t xml:space="preserve">
</t>
        </r>
      </text>
    </comment>
    <comment ref="F84" authorId="0" shapeId="0" xr:uid="{D2D17222-5939-491E-8D23-3F60557B1305}">
      <text>
        <r>
          <rPr>
            <b/>
            <sz val="9"/>
            <color indexed="81"/>
            <rFont val="Tahoma"/>
            <family val="2"/>
          </rPr>
          <t>CEPICI:Prière lier la facture scannée</t>
        </r>
        <r>
          <rPr>
            <sz val="9"/>
            <color indexed="81"/>
            <rFont val="Tahoma"/>
            <family val="2"/>
          </rPr>
          <t xml:space="preserve">
</t>
        </r>
      </text>
    </comment>
    <comment ref="G84" authorId="0" shapeId="0" xr:uid="{5FBF831D-9E42-435D-8282-CE7FF48053F9}">
      <text>
        <r>
          <rPr>
            <b/>
            <sz val="9"/>
            <color indexed="81"/>
            <rFont val="Tahoma"/>
            <family val="2"/>
          </rPr>
          <t>CEPICI:Prière lier la DD scannée</t>
        </r>
        <r>
          <rPr>
            <sz val="9"/>
            <color indexed="81"/>
            <rFont val="Tahoma"/>
            <family val="2"/>
          </rPr>
          <t xml:space="preserve">
</t>
        </r>
      </text>
    </comment>
    <comment ref="F85" authorId="0" shapeId="0" xr:uid="{601E22EC-1D4C-4413-B5FC-708E1CB48E66}">
      <text>
        <r>
          <rPr>
            <b/>
            <sz val="9"/>
            <color indexed="81"/>
            <rFont val="Tahoma"/>
            <family val="2"/>
          </rPr>
          <t>CEPICI:Prière lier la facture scannée</t>
        </r>
        <r>
          <rPr>
            <sz val="9"/>
            <color indexed="81"/>
            <rFont val="Tahoma"/>
            <family val="2"/>
          </rPr>
          <t xml:space="preserve">
</t>
        </r>
      </text>
    </comment>
    <comment ref="G85" authorId="0" shapeId="0" xr:uid="{CF5F77C9-0631-4C58-AC23-D11788BDB0D4}">
      <text>
        <r>
          <rPr>
            <b/>
            <sz val="9"/>
            <color indexed="81"/>
            <rFont val="Tahoma"/>
            <family val="2"/>
          </rPr>
          <t>CEPICI:Prière lier la DD scannée</t>
        </r>
        <r>
          <rPr>
            <sz val="9"/>
            <color indexed="81"/>
            <rFont val="Tahoma"/>
            <family val="2"/>
          </rPr>
          <t xml:space="preserve">
</t>
        </r>
      </text>
    </comment>
    <comment ref="F86" authorId="0" shapeId="0" xr:uid="{7F32F119-A59A-4F09-B291-EF09D321E0E1}">
      <text>
        <r>
          <rPr>
            <b/>
            <sz val="9"/>
            <color indexed="81"/>
            <rFont val="Tahoma"/>
            <family val="2"/>
          </rPr>
          <t>CEPICI:Prière lier la facture scannée</t>
        </r>
        <r>
          <rPr>
            <sz val="9"/>
            <color indexed="81"/>
            <rFont val="Tahoma"/>
            <family val="2"/>
          </rPr>
          <t xml:space="preserve">
</t>
        </r>
      </text>
    </comment>
    <comment ref="G86" authorId="0" shapeId="0" xr:uid="{21EF9204-F011-451A-B833-5D13DF37C2F1}">
      <text>
        <r>
          <rPr>
            <b/>
            <sz val="9"/>
            <color indexed="81"/>
            <rFont val="Tahoma"/>
            <family val="2"/>
          </rPr>
          <t>CEPICI:Prière lier la DD scannée</t>
        </r>
        <r>
          <rPr>
            <sz val="9"/>
            <color indexed="81"/>
            <rFont val="Tahoma"/>
            <family val="2"/>
          </rPr>
          <t xml:space="preserve">
</t>
        </r>
      </text>
    </comment>
    <comment ref="F87" authorId="0" shapeId="0" xr:uid="{E1D90026-124E-47A9-A99E-AAB7184D4132}">
      <text>
        <r>
          <rPr>
            <b/>
            <sz val="9"/>
            <color indexed="81"/>
            <rFont val="Tahoma"/>
            <family val="2"/>
          </rPr>
          <t>CEPICI:Prière lier la facture scannée</t>
        </r>
        <r>
          <rPr>
            <sz val="9"/>
            <color indexed="81"/>
            <rFont val="Tahoma"/>
            <family val="2"/>
          </rPr>
          <t xml:space="preserve">
</t>
        </r>
      </text>
    </comment>
    <comment ref="G87" authorId="0" shapeId="0" xr:uid="{0FE2CDC0-28B0-4B47-BBD6-AE82DEAF9C0A}">
      <text>
        <r>
          <rPr>
            <b/>
            <sz val="9"/>
            <color indexed="81"/>
            <rFont val="Tahoma"/>
            <family val="2"/>
          </rPr>
          <t>CEPICI:Prière lier la DD scannée</t>
        </r>
        <r>
          <rPr>
            <sz val="9"/>
            <color indexed="81"/>
            <rFont val="Tahoma"/>
            <family val="2"/>
          </rPr>
          <t xml:space="preserve">
</t>
        </r>
      </text>
    </comment>
    <comment ref="F88" authorId="0" shapeId="0" xr:uid="{B1E63490-C343-46E0-BF67-F8030D15722C}">
      <text>
        <r>
          <rPr>
            <b/>
            <sz val="9"/>
            <color indexed="81"/>
            <rFont val="Tahoma"/>
            <family val="2"/>
          </rPr>
          <t>CEPICI:Prière lier la facture scannée</t>
        </r>
        <r>
          <rPr>
            <sz val="9"/>
            <color indexed="81"/>
            <rFont val="Tahoma"/>
            <family val="2"/>
          </rPr>
          <t xml:space="preserve">
</t>
        </r>
      </text>
    </comment>
    <comment ref="G88" authorId="0" shapeId="0" xr:uid="{E8524CA5-1E4D-412D-A217-D6BAD08AAD20}">
      <text>
        <r>
          <rPr>
            <b/>
            <sz val="9"/>
            <color indexed="81"/>
            <rFont val="Tahoma"/>
            <family val="2"/>
          </rPr>
          <t>CEPICI:Prière lier la DD scannée</t>
        </r>
        <r>
          <rPr>
            <sz val="9"/>
            <color indexed="81"/>
            <rFont val="Tahoma"/>
            <family val="2"/>
          </rPr>
          <t xml:space="preserve">
</t>
        </r>
      </text>
    </comment>
    <comment ref="F89" authorId="0" shapeId="0" xr:uid="{B7AE2279-FB68-420F-AEDF-7D094497B7EA}">
      <text>
        <r>
          <rPr>
            <b/>
            <sz val="9"/>
            <color indexed="81"/>
            <rFont val="Tahoma"/>
            <family val="2"/>
          </rPr>
          <t>CEPICI:Prière lier la facture scannée</t>
        </r>
        <r>
          <rPr>
            <sz val="9"/>
            <color indexed="81"/>
            <rFont val="Tahoma"/>
            <family val="2"/>
          </rPr>
          <t xml:space="preserve">
</t>
        </r>
      </text>
    </comment>
    <comment ref="G89" authorId="0" shapeId="0" xr:uid="{C55023C8-ABF3-4760-9E30-E34A501FB580}">
      <text>
        <r>
          <rPr>
            <b/>
            <sz val="9"/>
            <color indexed="81"/>
            <rFont val="Tahoma"/>
            <family val="2"/>
          </rPr>
          <t>CEPICI:Prière lier la DD scannée</t>
        </r>
        <r>
          <rPr>
            <sz val="9"/>
            <color indexed="81"/>
            <rFont val="Tahoma"/>
            <family val="2"/>
          </rPr>
          <t xml:space="preserve">
</t>
        </r>
      </text>
    </comment>
    <comment ref="F90" authorId="0" shapeId="0" xr:uid="{B0B22E04-A2AA-4737-8FDA-725499A8DDFB}">
      <text>
        <r>
          <rPr>
            <b/>
            <sz val="9"/>
            <color indexed="81"/>
            <rFont val="Tahoma"/>
            <family val="2"/>
          </rPr>
          <t>CEPICI:Prière lier la facture scannée</t>
        </r>
        <r>
          <rPr>
            <sz val="9"/>
            <color indexed="81"/>
            <rFont val="Tahoma"/>
            <family val="2"/>
          </rPr>
          <t xml:space="preserve">
</t>
        </r>
      </text>
    </comment>
    <comment ref="G90" authorId="0" shapeId="0" xr:uid="{282CAA4B-90EF-4459-99EB-110529E72F4B}">
      <text>
        <r>
          <rPr>
            <b/>
            <sz val="9"/>
            <color indexed="81"/>
            <rFont val="Tahoma"/>
            <family val="2"/>
          </rPr>
          <t>CEPICI:Prière lier la DD scannée</t>
        </r>
        <r>
          <rPr>
            <sz val="9"/>
            <color indexed="81"/>
            <rFont val="Tahoma"/>
            <family val="2"/>
          </rPr>
          <t xml:space="preserve">
</t>
        </r>
      </text>
    </comment>
    <comment ref="F91" authorId="0" shapeId="0" xr:uid="{16A1AA16-5387-4793-9D46-5F2DD6A31DB0}">
      <text>
        <r>
          <rPr>
            <b/>
            <sz val="9"/>
            <color indexed="81"/>
            <rFont val="Tahoma"/>
            <family val="2"/>
          </rPr>
          <t>CEPICI:Prière lier la facture scannée</t>
        </r>
        <r>
          <rPr>
            <sz val="9"/>
            <color indexed="81"/>
            <rFont val="Tahoma"/>
            <family val="2"/>
          </rPr>
          <t xml:space="preserve">
</t>
        </r>
      </text>
    </comment>
    <comment ref="G91" authorId="0" shapeId="0" xr:uid="{FEFC184C-E09A-4FA6-A63A-ED333E31AAC5}">
      <text>
        <r>
          <rPr>
            <b/>
            <sz val="9"/>
            <color indexed="81"/>
            <rFont val="Tahoma"/>
            <family val="2"/>
          </rPr>
          <t>CEPICI:Prière lier la DD scannée</t>
        </r>
        <r>
          <rPr>
            <sz val="9"/>
            <color indexed="81"/>
            <rFont val="Tahoma"/>
            <family val="2"/>
          </rPr>
          <t xml:space="preserve">
</t>
        </r>
      </text>
    </comment>
    <comment ref="F92" authorId="0" shapeId="0" xr:uid="{F1FC7196-52EB-442B-A2DF-A4DD23226CEB}">
      <text>
        <r>
          <rPr>
            <b/>
            <sz val="9"/>
            <color indexed="81"/>
            <rFont val="Tahoma"/>
            <family val="2"/>
          </rPr>
          <t>CEPICI:Prière lier la facture scannée</t>
        </r>
        <r>
          <rPr>
            <sz val="9"/>
            <color indexed="81"/>
            <rFont val="Tahoma"/>
            <family val="2"/>
          </rPr>
          <t xml:space="preserve">
</t>
        </r>
      </text>
    </comment>
    <comment ref="G92" authorId="0" shapeId="0" xr:uid="{CC289227-EFA6-42CF-BFD1-ADD1F4ECE7A7}">
      <text>
        <r>
          <rPr>
            <b/>
            <sz val="9"/>
            <color indexed="81"/>
            <rFont val="Tahoma"/>
            <family val="2"/>
          </rPr>
          <t>CEPICI:Prière lier la DD scannée</t>
        </r>
        <r>
          <rPr>
            <sz val="9"/>
            <color indexed="81"/>
            <rFont val="Tahoma"/>
            <family val="2"/>
          </rPr>
          <t xml:space="preserve">
</t>
        </r>
      </text>
    </comment>
    <comment ref="F93" authorId="0" shapeId="0" xr:uid="{B59D0157-9499-4F54-9EC0-59FA77087F4C}">
      <text>
        <r>
          <rPr>
            <b/>
            <sz val="9"/>
            <color indexed="81"/>
            <rFont val="Tahoma"/>
            <family val="2"/>
          </rPr>
          <t>CEPICI:Prière lier la facture scannée</t>
        </r>
        <r>
          <rPr>
            <sz val="9"/>
            <color indexed="81"/>
            <rFont val="Tahoma"/>
            <family val="2"/>
          </rPr>
          <t xml:space="preserve">
</t>
        </r>
      </text>
    </comment>
    <comment ref="G93" authorId="0" shapeId="0" xr:uid="{AD821C1F-447D-496F-A1E2-FAC7AB61C566}">
      <text>
        <r>
          <rPr>
            <b/>
            <sz val="9"/>
            <color indexed="81"/>
            <rFont val="Tahoma"/>
            <family val="2"/>
          </rPr>
          <t>CEPICI:Prière lier la DD scannée</t>
        </r>
        <r>
          <rPr>
            <sz val="9"/>
            <color indexed="81"/>
            <rFont val="Tahoma"/>
            <family val="2"/>
          </rPr>
          <t xml:space="preserve">
</t>
        </r>
      </text>
    </comment>
    <comment ref="F94" authorId="0" shapeId="0" xr:uid="{77B01825-2172-4354-8B89-10F86159C45B}">
      <text>
        <r>
          <rPr>
            <b/>
            <sz val="9"/>
            <color indexed="81"/>
            <rFont val="Tahoma"/>
            <family val="2"/>
          </rPr>
          <t>CEPICI:Prière lier la facture scannée</t>
        </r>
        <r>
          <rPr>
            <sz val="9"/>
            <color indexed="81"/>
            <rFont val="Tahoma"/>
            <family val="2"/>
          </rPr>
          <t xml:space="preserve">
</t>
        </r>
      </text>
    </comment>
    <comment ref="G94" authorId="0" shapeId="0" xr:uid="{902C2005-46AA-4E1C-B550-D41013946BFD}">
      <text>
        <r>
          <rPr>
            <b/>
            <sz val="9"/>
            <color indexed="81"/>
            <rFont val="Tahoma"/>
            <family val="2"/>
          </rPr>
          <t>CEPICI:Prière lier la DD scannée</t>
        </r>
        <r>
          <rPr>
            <sz val="9"/>
            <color indexed="81"/>
            <rFont val="Tahoma"/>
            <family val="2"/>
          </rPr>
          <t xml:space="preserve">
</t>
        </r>
      </text>
    </comment>
    <comment ref="F95" authorId="0" shapeId="0" xr:uid="{08D566E2-134B-4EB0-A84C-A0976B139854}">
      <text>
        <r>
          <rPr>
            <b/>
            <sz val="9"/>
            <color indexed="81"/>
            <rFont val="Tahoma"/>
            <family val="2"/>
          </rPr>
          <t>CEPICI:Prière lier la facture scannée</t>
        </r>
        <r>
          <rPr>
            <sz val="9"/>
            <color indexed="81"/>
            <rFont val="Tahoma"/>
            <family val="2"/>
          </rPr>
          <t xml:space="preserve">
</t>
        </r>
      </text>
    </comment>
    <comment ref="G95" authorId="0" shapeId="0" xr:uid="{BC5F4E9F-2E6D-472D-9090-F9C09B1604FE}">
      <text>
        <r>
          <rPr>
            <b/>
            <sz val="9"/>
            <color indexed="81"/>
            <rFont val="Tahoma"/>
            <family val="2"/>
          </rPr>
          <t>CEPICI:Prière lier la DD scannée</t>
        </r>
        <r>
          <rPr>
            <sz val="9"/>
            <color indexed="81"/>
            <rFont val="Tahoma"/>
            <family val="2"/>
          </rPr>
          <t xml:space="preserve">
</t>
        </r>
      </text>
    </comment>
    <comment ref="F96" authorId="0" shapeId="0" xr:uid="{86FD7D0B-9B5F-468B-A9B1-B3615E7D17B6}">
      <text>
        <r>
          <rPr>
            <b/>
            <sz val="9"/>
            <color indexed="81"/>
            <rFont val="Tahoma"/>
            <family val="2"/>
          </rPr>
          <t>CEPICI:Prière lier la facture scannée</t>
        </r>
        <r>
          <rPr>
            <sz val="9"/>
            <color indexed="81"/>
            <rFont val="Tahoma"/>
            <family val="2"/>
          </rPr>
          <t xml:space="preserve">
</t>
        </r>
      </text>
    </comment>
    <comment ref="G96" authorId="0" shapeId="0" xr:uid="{5843C1F1-7382-401D-BA1D-570341DDFD8A}">
      <text>
        <r>
          <rPr>
            <b/>
            <sz val="9"/>
            <color indexed="81"/>
            <rFont val="Tahoma"/>
            <family val="2"/>
          </rPr>
          <t>CEPICI:Prière lier la DD scannée</t>
        </r>
        <r>
          <rPr>
            <sz val="9"/>
            <color indexed="81"/>
            <rFont val="Tahoma"/>
            <family val="2"/>
          </rPr>
          <t xml:space="preserve">
</t>
        </r>
      </text>
    </comment>
    <comment ref="F97" authorId="0" shapeId="0" xr:uid="{9221C863-FC3A-40AF-9570-4C185ADD4866}">
      <text>
        <r>
          <rPr>
            <b/>
            <sz val="9"/>
            <color indexed="81"/>
            <rFont val="Tahoma"/>
            <family val="2"/>
          </rPr>
          <t>CEPICI:Prière lier la facture scannée</t>
        </r>
        <r>
          <rPr>
            <sz val="9"/>
            <color indexed="81"/>
            <rFont val="Tahoma"/>
            <family val="2"/>
          </rPr>
          <t xml:space="preserve">
</t>
        </r>
      </text>
    </comment>
    <comment ref="G97" authorId="0" shapeId="0" xr:uid="{7335F956-59E8-4154-BA6C-5E0C6624C573}">
      <text>
        <r>
          <rPr>
            <b/>
            <sz val="9"/>
            <color indexed="81"/>
            <rFont val="Tahoma"/>
            <family val="2"/>
          </rPr>
          <t>CEPICI:Prière lier la DD scannée</t>
        </r>
        <r>
          <rPr>
            <sz val="9"/>
            <color indexed="81"/>
            <rFont val="Tahoma"/>
            <family val="2"/>
          </rPr>
          <t xml:space="preserve">
</t>
        </r>
      </text>
    </comment>
    <comment ref="F98" authorId="0" shapeId="0" xr:uid="{986BEF0F-7F33-42D6-A5B3-465EA4DD0401}">
      <text>
        <r>
          <rPr>
            <b/>
            <sz val="9"/>
            <color indexed="81"/>
            <rFont val="Tahoma"/>
            <family val="2"/>
          </rPr>
          <t>CEPICI:Prière lier la facture scannée</t>
        </r>
        <r>
          <rPr>
            <sz val="9"/>
            <color indexed="81"/>
            <rFont val="Tahoma"/>
            <family val="2"/>
          </rPr>
          <t xml:space="preserve">
</t>
        </r>
      </text>
    </comment>
    <comment ref="G98" authorId="0" shapeId="0" xr:uid="{93A99FAF-B4ED-46A2-BCEE-AABC5F67123C}">
      <text>
        <r>
          <rPr>
            <b/>
            <sz val="9"/>
            <color indexed="81"/>
            <rFont val="Tahoma"/>
            <family val="2"/>
          </rPr>
          <t>CEPICI:Prière lier la DD scannée</t>
        </r>
        <r>
          <rPr>
            <sz val="9"/>
            <color indexed="81"/>
            <rFont val="Tahoma"/>
            <family val="2"/>
          </rPr>
          <t xml:space="preserve">
</t>
        </r>
      </text>
    </comment>
    <comment ref="F99" authorId="0" shapeId="0" xr:uid="{10AD2367-8C48-4B7F-8CB5-73DA300CED34}">
      <text>
        <r>
          <rPr>
            <b/>
            <sz val="9"/>
            <color indexed="81"/>
            <rFont val="Tahoma"/>
            <family val="2"/>
          </rPr>
          <t>CEPICI:Prière lier la facture scannée</t>
        </r>
        <r>
          <rPr>
            <sz val="9"/>
            <color indexed="81"/>
            <rFont val="Tahoma"/>
            <family val="2"/>
          </rPr>
          <t xml:space="preserve">
</t>
        </r>
      </text>
    </comment>
    <comment ref="G99" authorId="0" shapeId="0" xr:uid="{428B4A9C-D0A8-43CF-9FC5-72E3E07B7A39}">
      <text>
        <r>
          <rPr>
            <b/>
            <sz val="9"/>
            <color indexed="81"/>
            <rFont val="Tahoma"/>
            <family val="2"/>
          </rPr>
          <t>CEPICI:Prière lier la DD scannée</t>
        </r>
        <r>
          <rPr>
            <sz val="9"/>
            <color indexed="81"/>
            <rFont val="Tahoma"/>
            <family val="2"/>
          </rPr>
          <t xml:space="preserve">
</t>
        </r>
      </text>
    </comment>
    <comment ref="F100" authorId="0" shapeId="0" xr:uid="{4BF427AE-35B2-4E33-9F87-82C54BB4828B}">
      <text>
        <r>
          <rPr>
            <b/>
            <sz val="9"/>
            <color indexed="81"/>
            <rFont val="Tahoma"/>
            <family val="2"/>
          </rPr>
          <t>CEPICI:Prière lier la facture scannée</t>
        </r>
        <r>
          <rPr>
            <sz val="9"/>
            <color indexed="81"/>
            <rFont val="Tahoma"/>
            <family val="2"/>
          </rPr>
          <t xml:space="preserve">
</t>
        </r>
      </text>
    </comment>
    <comment ref="G100" authorId="0" shapeId="0" xr:uid="{3A8305C6-E11B-4A9B-83BC-619C437BC808}">
      <text>
        <r>
          <rPr>
            <b/>
            <sz val="9"/>
            <color indexed="81"/>
            <rFont val="Tahoma"/>
            <family val="2"/>
          </rPr>
          <t>CEPICI:Prière lier la DD scannée</t>
        </r>
        <r>
          <rPr>
            <sz val="9"/>
            <color indexed="81"/>
            <rFont val="Tahoma"/>
            <family val="2"/>
          </rPr>
          <t xml:space="preserve">
</t>
        </r>
      </text>
    </comment>
    <comment ref="F101" authorId="0" shapeId="0" xr:uid="{BBBBC19A-76DA-4880-B5BE-33D9D104FF67}">
      <text>
        <r>
          <rPr>
            <b/>
            <sz val="9"/>
            <color indexed="81"/>
            <rFont val="Tahoma"/>
            <family val="2"/>
          </rPr>
          <t>CEPICI:Prière lier la facture scannée</t>
        </r>
        <r>
          <rPr>
            <sz val="9"/>
            <color indexed="81"/>
            <rFont val="Tahoma"/>
            <family val="2"/>
          </rPr>
          <t xml:space="preserve">
</t>
        </r>
      </text>
    </comment>
    <comment ref="G101" authorId="0" shapeId="0" xr:uid="{484DC7E0-FD27-4A26-8152-2914875CD832}">
      <text>
        <r>
          <rPr>
            <b/>
            <sz val="9"/>
            <color indexed="81"/>
            <rFont val="Tahoma"/>
            <family val="2"/>
          </rPr>
          <t>CEPICI:Prière lier la DD scannée</t>
        </r>
        <r>
          <rPr>
            <sz val="9"/>
            <color indexed="81"/>
            <rFont val="Tahoma"/>
            <family val="2"/>
          </rPr>
          <t xml:space="preserve">
</t>
        </r>
      </text>
    </comment>
    <comment ref="F102" authorId="0" shapeId="0" xr:uid="{6B29BA14-3A2B-4343-8BE7-D35465FC8912}">
      <text>
        <r>
          <rPr>
            <b/>
            <sz val="9"/>
            <color indexed="81"/>
            <rFont val="Tahoma"/>
            <family val="2"/>
          </rPr>
          <t>CEPICI:Prière lier la facture scannée</t>
        </r>
        <r>
          <rPr>
            <sz val="9"/>
            <color indexed="81"/>
            <rFont val="Tahoma"/>
            <family val="2"/>
          </rPr>
          <t xml:space="preserve">
</t>
        </r>
      </text>
    </comment>
    <comment ref="G102" authorId="0" shapeId="0" xr:uid="{B15499B4-F569-4D36-B51D-070A2B6CD6A4}">
      <text>
        <r>
          <rPr>
            <b/>
            <sz val="9"/>
            <color indexed="81"/>
            <rFont val="Tahoma"/>
            <family val="2"/>
          </rPr>
          <t>CEPICI:Prière lier la DD scannée</t>
        </r>
        <r>
          <rPr>
            <sz val="9"/>
            <color indexed="81"/>
            <rFont val="Tahoma"/>
            <family val="2"/>
          </rPr>
          <t xml:space="preserve">
</t>
        </r>
      </text>
    </comment>
    <comment ref="F103" authorId="0" shapeId="0" xr:uid="{74B6FB1F-7D93-4660-98DD-E86118484B4E}">
      <text>
        <r>
          <rPr>
            <b/>
            <sz val="9"/>
            <color indexed="81"/>
            <rFont val="Tahoma"/>
            <family val="2"/>
          </rPr>
          <t>CEPICI:Prière lier la facture scannée</t>
        </r>
        <r>
          <rPr>
            <sz val="9"/>
            <color indexed="81"/>
            <rFont val="Tahoma"/>
            <family val="2"/>
          </rPr>
          <t xml:space="preserve">
</t>
        </r>
      </text>
    </comment>
    <comment ref="G103" authorId="0" shapeId="0" xr:uid="{B9823D7F-44B3-48DA-AF8B-A794AF651AC8}">
      <text>
        <r>
          <rPr>
            <b/>
            <sz val="9"/>
            <color indexed="81"/>
            <rFont val="Tahoma"/>
            <family val="2"/>
          </rPr>
          <t>CEPICI:Prière lier la DD scannée</t>
        </r>
        <r>
          <rPr>
            <sz val="9"/>
            <color indexed="81"/>
            <rFont val="Tahoma"/>
            <family val="2"/>
          </rPr>
          <t xml:space="preserve">
</t>
        </r>
      </text>
    </comment>
    <comment ref="F104" authorId="0" shapeId="0" xr:uid="{81F15FB2-EA16-48A6-8EA0-582E0E35EBAA}">
      <text>
        <r>
          <rPr>
            <b/>
            <sz val="9"/>
            <color indexed="81"/>
            <rFont val="Tahoma"/>
            <family val="2"/>
          </rPr>
          <t>CEPICI:Prière lier la facture scannée</t>
        </r>
        <r>
          <rPr>
            <sz val="9"/>
            <color indexed="81"/>
            <rFont val="Tahoma"/>
            <family val="2"/>
          </rPr>
          <t xml:space="preserve">
</t>
        </r>
      </text>
    </comment>
    <comment ref="G104" authorId="0" shapeId="0" xr:uid="{1246CF10-3E73-44B3-BDE9-DEB4C46DE1DF}">
      <text>
        <r>
          <rPr>
            <b/>
            <sz val="9"/>
            <color indexed="81"/>
            <rFont val="Tahoma"/>
            <family val="2"/>
          </rPr>
          <t>CEPICI:Prière lier la DD scannée</t>
        </r>
        <r>
          <rPr>
            <sz val="9"/>
            <color indexed="81"/>
            <rFont val="Tahoma"/>
            <family val="2"/>
          </rPr>
          <t xml:space="preserve">
</t>
        </r>
      </text>
    </comment>
    <comment ref="F105" authorId="0" shapeId="0" xr:uid="{DFD3AC60-F57D-409B-A76E-D4BA91EF8605}">
      <text>
        <r>
          <rPr>
            <b/>
            <sz val="9"/>
            <color indexed="81"/>
            <rFont val="Tahoma"/>
            <family val="2"/>
          </rPr>
          <t>CEPICI:Prière lier la facture scannée</t>
        </r>
        <r>
          <rPr>
            <sz val="9"/>
            <color indexed="81"/>
            <rFont val="Tahoma"/>
            <family val="2"/>
          </rPr>
          <t xml:space="preserve">
</t>
        </r>
      </text>
    </comment>
    <comment ref="G105" authorId="0" shapeId="0" xr:uid="{F648E538-13B7-4E81-88BA-8210FDF96028}">
      <text>
        <r>
          <rPr>
            <b/>
            <sz val="9"/>
            <color indexed="81"/>
            <rFont val="Tahoma"/>
            <family val="2"/>
          </rPr>
          <t>CEPICI:Prière lier la DD scannée</t>
        </r>
        <r>
          <rPr>
            <sz val="9"/>
            <color indexed="81"/>
            <rFont val="Tahoma"/>
            <family val="2"/>
          </rPr>
          <t xml:space="preserve">
</t>
        </r>
      </text>
    </comment>
    <comment ref="F106" authorId="0" shapeId="0" xr:uid="{ABD00844-6B20-4B02-94E8-1CEDC74453B6}">
      <text>
        <r>
          <rPr>
            <b/>
            <sz val="9"/>
            <color indexed="81"/>
            <rFont val="Tahoma"/>
            <family val="2"/>
          </rPr>
          <t>CEPICI:Prière lier la facture scannée</t>
        </r>
        <r>
          <rPr>
            <sz val="9"/>
            <color indexed="81"/>
            <rFont val="Tahoma"/>
            <family val="2"/>
          </rPr>
          <t xml:space="preserve">
</t>
        </r>
      </text>
    </comment>
    <comment ref="G106" authorId="0" shapeId="0" xr:uid="{EC0B2366-07BA-4D66-87DC-A774C5C1D02E}">
      <text>
        <r>
          <rPr>
            <b/>
            <sz val="9"/>
            <color indexed="81"/>
            <rFont val="Tahoma"/>
            <family val="2"/>
          </rPr>
          <t>CEPICI:Prière lier la DD scannée</t>
        </r>
        <r>
          <rPr>
            <sz val="9"/>
            <color indexed="81"/>
            <rFont val="Tahoma"/>
            <family val="2"/>
          </rPr>
          <t xml:space="preserve">
</t>
        </r>
      </text>
    </comment>
    <comment ref="F107" authorId="0" shapeId="0" xr:uid="{9CB08951-6A61-43B0-95CE-5E6E305FF331}">
      <text>
        <r>
          <rPr>
            <b/>
            <sz val="9"/>
            <color indexed="81"/>
            <rFont val="Tahoma"/>
            <family val="2"/>
          </rPr>
          <t>CEPICI:Prière lier la facture scannée</t>
        </r>
        <r>
          <rPr>
            <sz val="9"/>
            <color indexed="81"/>
            <rFont val="Tahoma"/>
            <family val="2"/>
          </rPr>
          <t xml:space="preserve">
</t>
        </r>
      </text>
    </comment>
    <comment ref="G107" authorId="0" shapeId="0" xr:uid="{9DC26DFA-805B-437E-AB7C-7966F33F2354}">
      <text>
        <r>
          <rPr>
            <b/>
            <sz val="9"/>
            <color indexed="81"/>
            <rFont val="Tahoma"/>
            <family val="2"/>
          </rPr>
          <t>CEPICI:Prière lier la DD scannée</t>
        </r>
        <r>
          <rPr>
            <sz val="9"/>
            <color indexed="81"/>
            <rFont val="Tahoma"/>
            <family val="2"/>
          </rPr>
          <t xml:space="preserve">
</t>
        </r>
      </text>
    </comment>
    <comment ref="F108" authorId="0" shapeId="0" xr:uid="{9C1BEFF0-922F-4812-ACC9-D808AFDEC738}">
      <text>
        <r>
          <rPr>
            <b/>
            <sz val="9"/>
            <color indexed="81"/>
            <rFont val="Tahoma"/>
            <family val="2"/>
          </rPr>
          <t>CEPICI:Prière lier la facture scannée</t>
        </r>
        <r>
          <rPr>
            <sz val="9"/>
            <color indexed="81"/>
            <rFont val="Tahoma"/>
            <family val="2"/>
          </rPr>
          <t xml:space="preserve">
</t>
        </r>
      </text>
    </comment>
    <comment ref="G108" authorId="0" shapeId="0" xr:uid="{13D2D9B3-4B36-4DBC-85E8-88C74E412635}">
      <text>
        <r>
          <rPr>
            <b/>
            <sz val="9"/>
            <color indexed="81"/>
            <rFont val="Tahoma"/>
            <family val="2"/>
          </rPr>
          <t>CEPICI:Prière lier la DD scannée</t>
        </r>
        <r>
          <rPr>
            <sz val="9"/>
            <color indexed="81"/>
            <rFont val="Tahoma"/>
            <family val="2"/>
          </rPr>
          <t xml:space="preserve">
</t>
        </r>
      </text>
    </comment>
    <comment ref="F109" authorId="0" shapeId="0" xr:uid="{709C4A98-3A4E-4B0C-9DCE-34B7A66431C4}">
      <text>
        <r>
          <rPr>
            <b/>
            <sz val="9"/>
            <color indexed="81"/>
            <rFont val="Tahoma"/>
            <family val="2"/>
          </rPr>
          <t>CEPICI:Prière lier la facture scannée</t>
        </r>
        <r>
          <rPr>
            <sz val="9"/>
            <color indexed="81"/>
            <rFont val="Tahoma"/>
            <family val="2"/>
          </rPr>
          <t xml:space="preserve">
</t>
        </r>
      </text>
    </comment>
    <comment ref="G109" authorId="0" shapeId="0" xr:uid="{239497FD-E56F-4387-907F-7CE7B20C8336}">
      <text>
        <r>
          <rPr>
            <b/>
            <sz val="9"/>
            <color indexed="81"/>
            <rFont val="Tahoma"/>
            <family val="2"/>
          </rPr>
          <t>CEPICI:Prière lier la DD scannée</t>
        </r>
        <r>
          <rPr>
            <sz val="9"/>
            <color indexed="81"/>
            <rFont val="Tahoma"/>
            <family val="2"/>
          </rPr>
          <t xml:space="preserve">
</t>
        </r>
      </text>
    </comment>
    <comment ref="F110" authorId="0" shapeId="0" xr:uid="{F6439959-9AE5-4BDF-9BCE-7532723097AF}">
      <text>
        <r>
          <rPr>
            <b/>
            <sz val="9"/>
            <color indexed="81"/>
            <rFont val="Tahoma"/>
            <family val="2"/>
          </rPr>
          <t>CEPICI:Prière lier la facture scannée</t>
        </r>
        <r>
          <rPr>
            <sz val="9"/>
            <color indexed="81"/>
            <rFont val="Tahoma"/>
            <family val="2"/>
          </rPr>
          <t xml:space="preserve">
</t>
        </r>
      </text>
    </comment>
    <comment ref="G110" authorId="0" shapeId="0" xr:uid="{B3BA7977-87C4-43C7-B582-E09EA3758688}">
      <text>
        <r>
          <rPr>
            <b/>
            <sz val="9"/>
            <color indexed="81"/>
            <rFont val="Tahoma"/>
            <family val="2"/>
          </rPr>
          <t>CEPICI:Prière lier la DD scannée</t>
        </r>
        <r>
          <rPr>
            <sz val="9"/>
            <color indexed="81"/>
            <rFont val="Tahoma"/>
            <family val="2"/>
          </rPr>
          <t xml:space="preserve">
</t>
        </r>
      </text>
    </comment>
    <comment ref="F111" authorId="0" shapeId="0" xr:uid="{25454EE1-9C29-474A-8A37-5FAED20B2980}">
      <text>
        <r>
          <rPr>
            <b/>
            <sz val="9"/>
            <color indexed="81"/>
            <rFont val="Tahoma"/>
            <family val="2"/>
          </rPr>
          <t>CEPICI:Prière lier la facture scannée</t>
        </r>
        <r>
          <rPr>
            <sz val="9"/>
            <color indexed="81"/>
            <rFont val="Tahoma"/>
            <family val="2"/>
          </rPr>
          <t xml:space="preserve">
</t>
        </r>
      </text>
    </comment>
    <comment ref="G111" authorId="0" shapeId="0" xr:uid="{A42D9AC9-C516-4840-A5B2-67124C7F4EBF}">
      <text>
        <r>
          <rPr>
            <b/>
            <sz val="9"/>
            <color indexed="81"/>
            <rFont val="Tahoma"/>
            <family val="2"/>
          </rPr>
          <t>CEPICI:Prière lier la DD scannée</t>
        </r>
        <r>
          <rPr>
            <sz val="9"/>
            <color indexed="81"/>
            <rFont val="Tahoma"/>
            <family val="2"/>
          </rPr>
          <t xml:space="preserve">
</t>
        </r>
      </text>
    </comment>
    <comment ref="F112" authorId="0" shapeId="0" xr:uid="{D170F292-EC12-4B75-B5C0-317928997736}">
      <text>
        <r>
          <rPr>
            <b/>
            <sz val="9"/>
            <color indexed="81"/>
            <rFont val="Tahoma"/>
            <family val="2"/>
          </rPr>
          <t>CEPICI:Prière lier la facture scannée</t>
        </r>
        <r>
          <rPr>
            <sz val="9"/>
            <color indexed="81"/>
            <rFont val="Tahoma"/>
            <family val="2"/>
          </rPr>
          <t xml:space="preserve">
</t>
        </r>
      </text>
    </comment>
    <comment ref="G112" authorId="0" shapeId="0" xr:uid="{3FD44FA3-8CD3-4562-8BAF-2BFC2AF47ECB}">
      <text>
        <r>
          <rPr>
            <b/>
            <sz val="9"/>
            <color indexed="81"/>
            <rFont val="Tahoma"/>
            <family val="2"/>
          </rPr>
          <t>CEPICI:Prière lier la DD scannée</t>
        </r>
        <r>
          <rPr>
            <sz val="9"/>
            <color indexed="81"/>
            <rFont val="Tahoma"/>
            <family val="2"/>
          </rPr>
          <t xml:space="preserve">
</t>
        </r>
      </text>
    </comment>
    <comment ref="F113" authorId="0" shapeId="0" xr:uid="{1252FE36-8BEE-4982-A529-14FCB84D974A}">
      <text>
        <r>
          <rPr>
            <b/>
            <sz val="9"/>
            <color indexed="81"/>
            <rFont val="Tahoma"/>
            <family val="2"/>
          </rPr>
          <t>CEPICI:Prière lier la facture scannée</t>
        </r>
        <r>
          <rPr>
            <sz val="9"/>
            <color indexed="81"/>
            <rFont val="Tahoma"/>
            <family val="2"/>
          </rPr>
          <t xml:space="preserve">
</t>
        </r>
      </text>
    </comment>
    <comment ref="G113" authorId="0" shapeId="0" xr:uid="{E9F09A8C-A9FC-466D-9099-2666FE238D73}">
      <text>
        <r>
          <rPr>
            <b/>
            <sz val="9"/>
            <color indexed="81"/>
            <rFont val="Tahoma"/>
            <family val="2"/>
          </rPr>
          <t>CEPICI:Prière lier la DD scannée</t>
        </r>
        <r>
          <rPr>
            <sz val="9"/>
            <color indexed="81"/>
            <rFont val="Tahoma"/>
            <family val="2"/>
          </rPr>
          <t xml:space="preserve">
</t>
        </r>
      </text>
    </comment>
    <comment ref="F114" authorId="0" shapeId="0" xr:uid="{D867B9C4-DC0E-4661-8B96-AE4DD82FB70F}">
      <text>
        <r>
          <rPr>
            <b/>
            <sz val="9"/>
            <color indexed="81"/>
            <rFont val="Tahoma"/>
            <family val="2"/>
          </rPr>
          <t>CEPICI:Prière lier la facture scannée</t>
        </r>
        <r>
          <rPr>
            <sz val="9"/>
            <color indexed="81"/>
            <rFont val="Tahoma"/>
            <family val="2"/>
          </rPr>
          <t xml:space="preserve">
</t>
        </r>
      </text>
    </comment>
    <comment ref="G114" authorId="0" shapeId="0" xr:uid="{D830433F-D1B8-47B3-BD7D-79AEE98D4AB4}">
      <text>
        <r>
          <rPr>
            <b/>
            <sz val="9"/>
            <color indexed="81"/>
            <rFont val="Tahoma"/>
            <family val="2"/>
          </rPr>
          <t>CEPICI:Prière lier la DD scannée</t>
        </r>
        <r>
          <rPr>
            <sz val="9"/>
            <color indexed="81"/>
            <rFont val="Tahoma"/>
            <family val="2"/>
          </rPr>
          <t xml:space="preserve">
</t>
        </r>
      </text>
    </comment>
    <comment ref="F115" authorId="0" shapeId="0" xr:uid="{37EA7F15-22F1-46C0-A98D-32313C7855E0}">
      <text>
        <r>
          <rPr>
            <b/>
            <sz val="9"/>
            <color indexed="81"/>
            <rFont val="Tahoma"/>
            <family val="2"/>
          </rPr>
          <t>CEPICI:Prière lier la facture scannée</t>
        </r>
        <r>
          <rPr>
            <sz val="9"/>
            <color indexed="81"/>
            <rFont val="Tahoma"/>
            <family val="2"/>
          </rPr>
          <t xml:space="preserve">
</t>
        </r>
      </text>
    </comment>
    <comment ref="G115" authorId="0" shapeId="0" xr:uid="{5268EE4B-E427-4AD0-9937-DC92BADF707E}">
      <text>
        <r>
          <rPr>
            <b/>
            <sz val="9"/>
            <color indexed="81"/>
            <rFont val="Tahoma"/>
            <family val="2"/>
          </rPr>
          <t>CEPICI:Prière lier la DD scannée</t>
        </r>
        <r>
          <rPr>
            <sz val="9"/>
            <color indexed="81"/>
            <rFont val="Tahoma"/>
            <family val="2"/>
          </rPr>
          <t xml:space="preserve">
</t>
        </r>
      </text>
    </comment>
    <comment ref="F116" authorId="0" shapeId="0" xr:uid="{01533A7A-D361-40C3-9BA3-C745FCFDFABD}">
      <text>
        <r>
          <rPr>
            <b/>
            <sz val="9"/>
            <color indexed="81"/>
            <rFont val="Tahoma"/>
            <family val="2"/>
          </rPr>
          <t>CEPICI:Prière lier la facture scannée</t>
        </r>
        <r>
          <rPr>
            <sz val="9"/>
            <color indexed="81"/>
            <rFont val="Tahoma"/>
            <family val="2"/>
          </rPr>
          <t xml:space="preserve">
</t>
        </r>
      </text>
    </comment>
    <comment ref="G116" authorId="0" shapeId="0" xr:uid="{661E8576-3EB5-4E30-B05B-7FF285FFBE8C}">
      <text>
        <r>
          <rPr>
            <b/>
            <sz val="9"/>
            <color indexed="81"/>
            <rFont val="Tahoma"/>
            <family val="2"/>
          </rPr>
          <t>CEPICI:Prière lier la DD scannée</t>
        </r>
        <r>
          <rPr>
            <sz val="9"/>
            <color indexed="81"/>
            <rFont val="Tahoma"/>
            <family val="2"/>
          </rPr>
          <t xml:space="preserve">
</t>
        </r>
      </text>
    </comment>
    <comment ref="F117" authorId="0" shapeId="0" xr:uid="{F830588F-1AC9-48B2-8E9E-06BBA22ADB1E}">
      <text>
        <r>
          <rPr>
            <b/>
            <sz val="9"/>
            <color indexed="81"/>
            <rFont val="Tahoma"/>
            <family val="2"/>
          </rPr>
          <t>CEPICI:Prière lier la facture scannée</t>
        </r>
        <r>
          <rPr>
            <sz val="9"/>
            <color indexed="81"/>
            <rFont val="Tahoma"/>
            <family val="2"/>
          </rPr>
          <t xml:space="preserve">
</t>
        </r>
      </text>
    </comment>
    <comment ref="G117" authorId="0" shapeId="0" xr:uid="{792F4B7E-5880-468F-AAC5-33CD012DD797}">
      <text>
        <r>
          <rPr>
            <b/>
            <sz val="9"/>
            <color indexed="81"/>
            <rFont val="Tahoma"/>
            <family val="2"/>
          </rPr>
          <t>CEPICI:Prière lier la DD scannée</t>
        </r>
        <r>
          <rPr>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Michèle ABOUE</author>
  </authors>
  <commentList>
    <comment ref="F20" authorId="0" shapeId="0" xr:uid="{7AE15D9C-9DF6-4F5D-BE5F-AA61C47A30D3}">
      <text>
        <r>
          <rPr>
            <b/>
            <sz val="9"/>
            <color indexed="81"/>
            <rFont val="Tahoma"/>
            <family val="2"/>
          </rPr>
          <t>CEPICI:Prière lier la facture scannée</t>
        </r>
      </text>
    </comment>
    <comment ref="G20" authorId="0" shapeId="0" xr:uid="{2417DFF8-0DAC-47FE-B334-EA8EE785ABB9}">
      <text>
        <r>
          <rPr>
            <b/>
            <sz val="9"/>
            <color indexed="81"/>
            <rFont val="Tahoma"/>
            <family val="2"/>
          </rPr>
          <t>CEPICI:Prière lier la DD scannée</t>
        </r>
        <r>
          <rPr>
            <sz val="9"/>
            <color indexed="81"/>
            <rFont val="Tahoma"/>
            <family val="2"/>
          </rPr>
          <t xml:space="preserve">
</t>
        </r>
      </text>
    </comment>
    <comment ref="F21" authorId="0" shapeId="0" xr:uid="{AADB55B5-E4EA-409B-9B6D-AD33ECDEF449}">
      <text>
        <r>
          <rPr>
            <b/>
            <sz val="9"/>
            <color indexed="81"/>
            <rFont val="Tahoma"/>
            <family val="2"/>
          </rPr>
          <t>CEPICI:Prière lier la facture scannée</t>
        </r>
      </text>
    </comment>
    <comment ref="G21" authorId="0" shapeId="0" xr:uid="{396D5D84-B36B-41C5-AD62-54A5C9906F50}">
      <text>
        <r>
          <rPr>
            <b/>
            <sz val="9"/>
            <color indexed="81"/>
            <rFont val="Tahoma"/>
            <family val="2"/>
          </rPr>
          <t>CEPICI:Prière lier la DD scannée</t>
        </r>
        <r>
          <rPr>
            <sz val="9"/>
            <color indexed="81"/>
            <rFont val="Tahoma"/>
            <family val="2"/>
          </rPr>
          <t xml:space="preserve">
</t>
        </r>
      </text>
    </comment>
    <comment ref="F22" authorId="0" shapeId="0" xr:uid="{E4A2E69E-D3B6-40D4-9814-E88BF32D4E47}">
      <text>
        <r>
          <rPr>
            <b/>
            <sz val="9"/>
            <color indexed="81"/>
            <rFont val="Tahoma"/>
            <family val="2"/>
          </rPr>
          <t>CEPICI:Prière lier la facture scannée</t>
        </r>
      </text>
    </comment>
    <comment ref="G22" authorId="0" shapeId="0" xr:uid="{9F13A15F-956C-4D77-8B56-CDF51183C53B}">
      <text>
        <r>
          <rPr>
            <b/>
            <sz val="9"/>
            <color indexed="81"/>
            <rFont val="Tahoma"/>
            <family val="2"/>
          </rPr>
          <t>CEPICI:Prière lier la DD scannée</t>
        </r>
        <r>
          <rPr>
            <sz val="9"/>
            <color indexed="81"/>
            <rFont val="Tahoma"/>
            <family val="2"/>
          </rPr>
          <t xml:space="preserve">
</t>
        </r>
      </text>
    </comment>
    <comment ref="F23" authorId="0" shapeId="0" xr:uid="{4AF8A01F-130D-4B8D-90CF-FE3E750BC73C}">
      <text>
        <r>
          <rPr>
            <b/>
            <sz val="9"/>
            <color indexed="81"/>
            <rFont val="Tahoma"/>
            <family val="2"/>
          </rPr>
          <t>CEPICI:Prière lier la facture scannée</t>
        </r>
      </text>
    </comment>
    <comment ref="G23" authorId="0" shapeId="0" xr:uid="{539B2E43-CF85-439D-8AC2-B7AC8776089A}">
      <text>
        <r>
          <rPr>
            <b/>
            <sz val="9"/>
            <color indexed="81"/>
            <rFont val="Tahoma"/>
            <family val="2"/>
          </rPr>
          <t>CEPICI:Prière lier la DD scannée</t>
        </r>
        <r>
          <rPr>
            <sz val="9"/>
            <color indexed="81"/>
            <rFont val="Tahoma"/>
            <family val="2"/>
          </rPr>
          <t xml:space="preserve">
</t>
        </r>
      </text>
    </comment>
    <comment ref="F24" authorId="0" shapeId="0" xr:uid="{369FD81C-25D0-492B-8C95-3CF90EFD9B45}">
      <text>
        <r>
          <rPr>
            <b/>
            <sz val="9"/>
            <color indexed="81"/>
            <rFont val="Tahoma"/>
            <family val="2"/>
          </rPr>
          <t>CEPICI:Prière lier la facture scannée</t>
        </r>
      </text>
    </comment>
    <comment ref="G24" authorId="0" shapeId="0" xr:uid="{14CD627F-2FEC-4C03-AF3C-D5CB8EA5527C}">
      <text>
        <r>
          <rPr>
            <b/>
            <sz val="9"/>
            <color indexed="81"/>
            <rFont val="Tahoma"/>
            <family val="2"/>
          </rPr>
          <t>CEPICI:Prière lier la DD scannée</t>
        </r>
        <r>
          <rPr>
            <sz val="9"/>
            <color indexed="81"/>
            <rFont val="Tahoma"/>
            <family val="2"/>
          </rPr>
          <t xml:space="preserve">
</t>
        </r>
      </text>
    </comment>
    <comment ref="F25" authorId="0" shapeId="0" xr:uid="{87CD1C4D-CB86-4500-AD05-0CF7F96FFA9C}">
      <text>
        <r>
          <rPr>
            <b/>
            <sz val="9"/>
            <color indexed="81"/>
            <rFont val="Tahoma"/>
            <family val="2"/>
          </rPr>
          <t>CEPICI:Prière lier la facture scannée</t>
        </r>
      </text>
    </comment>
    <comment ref="G25" authorId="0" shapeId="0" xr:uid="{AB80ACF6-E20D-4F87-A5EC-C3FC9B905FC9}">
      <text>
        <r>
          <rPr>
            <b/>
            <sz val="9"/>
            <color indexed="81"/>
            <rFont val="Tahoma"/>
            <family val="2"/>
          </rPr>
          <t>CEPICI:Prière lier la DD scannée</t>
        </r>
        <r>
          <rPr>
            <sz val="9"/>
            <color indexed="81"/>
            <rFont val="Tahoma"/>
            <family val="2"/>
          </rPr>
          <t xml:space="preserve">
</t>
        </r>
      </text>
    </comment>
    <comment ref="F26" authorId="0" shapeId="0" xr:uid="{974EBC2E-BD9A-4895-8DE3-22F9748A658E}">
      <text>
        <r>
          <rPr>
            <b/>
            <sz val="9"/>
            <color indexed="81"/>
            <rFont val="Tahoma"/>
            <family val="2"/>
          </rPr>
          <t>CEPICI:Prière lier la facture scannée</t>
        </r>
      </text>
    </comment>
    <comment ref="G26" authorId="0" shapeId="0" xr:uid="{26A2F742-F1C1-400C-8433-3C5DA10AB8ED}">
      <text>
        <r>
          <rPr>
            <b/>
            <sz val="9"/>
            <color indexed="81"/>
            <rFont val="Tahoma"/>
            <family val="2"/>
          </rPr>
          <t>CEPICI:Prière lier la DD scannée</t>
        </r>
        <r>
          <rPr>
            <sz val="9"/>
            <color indexed="81"/>
            <rFont val="Tahoma"/>
            <family val="2"/>
          </rPr>
          <t xml:space="preserve">
</t>
        </r>
      </text>
    </comment>
    <comment ref="F27" authorId="0" shapeId="0" xr:uid="{1E3B637E-61CB-4675-8CAF-C34DEB992120}">
      <text>
        <r>
          <rPr>
            <b/>
            <sz val="9"/>
            <color indexed="81"/>
            <rFont val="Tahoma"/>
            <family val="2"/>
          </rPr>
          <t>CEPICI:Prière lier la facture scannée</t>
        </r>
      </text>
    </comment>
    <comment ref="G27" authorId="0" shapeId="0" xr:uid="{3495430D-FDD6-497E-869C-FC830D717662}">
      <text>
        <r>
          <rPr>
            <b/>
            <sz val="9"/>
            <color indexed="81"/>
            <rFont val="Tahoma"/>
            <family val="2"/>
          </rPr>
          <t>CEPICI:Prière lier la DD scannée</t>
        </r>
        <r>
          <rPr>
            <sz val="9"/>
            <color indexed="81"/>
            <rFont val="Tahoma"/>
            <family val="2"/>
          </rPr>
          <t xml:space="preserve">
</t>
        </r>
      </text>
    </comment>
    <comment ref="F28" authorId="0" shapeId="0" xr:uid="{C4AF3460-B473-4852-9E0A-34C01DC39BA0}">
      <text>
        <r>
          <rPr>
            <b/>
            <sz val="9"/>
            <color indexed="81"/>
            <rFont val="Tahoma"/>
            <family val="2"/>
          </rPr>
          <t>CEPICI:Prière lier la facture scannée</t>
        </r>
      </text>
    </comment>
    <comment ref="G28" authorId="0" shapeId="0" xr:uid="{4FB0AE07-7DAF-48DF-A21A-9A23565A7C5D}">
      <text>
        <r>
          <rPr>
            <b/>
            <sz val="9"/>
            <color indexed="81"/>
            <rFont val="Tahoma"/>
            <family val="2"/>
          </rPr>
          <t>CEPICI:Prière lier la DD scannée</t>
        </r>
        <r>
          <rPr>
            <sz val="9"/>
            <color indexed="81"/>
            <rFont val="Tahoma"/>
            <family val="2"/>
          </rPr>
          <t xml:space="preserve">
</t>
        </r>
      </text>
    </comment>
    <comment ref="F29" authorId="0" shapeId="0" xr:uid="{850D9B3A-4C8E-4940-B0EB-4ACBA5EF15D0}">
      <text>
        <r>
          <rPr>
            <b/>
            <sz val="9"/>
            <color indexed="81"/>
            <rFont val="Tahoma"/>
            <family val="2"/>
          </rPr>
          <t>CEPICI:Prière lier la facture scannée</t>
        </r>
      </text>
    </comment>
    <comment ref="G29" authorId="0" shapeId="0" xr:uid="{7989A546-4791-47EB-A718-B7EE72A1E85A}">
      <text>
        <r>
          <rPr>
            <b/>
            <sz val="9"/>
            <color indexed="81"/>
            <rFont val="Tahoma"/>
            <family val="2"/>
          </rPr>
          <t>CEPICI:Prière lier la DD scannée</t>
        </r>
        <r>
          <rPr>
            <sz val="9"/>
            <color indexed="81"/>
            <rFont val="Tahoma"/>
            <family val="2"/>
          </rPr>
          <t xml:space="preserve">
</t>
        </r>
      </text>
    </comment>
    <comment ref="F30" authorId="0" shapeId="0" xr:uid="{D2095E87-BC5B-4CCB-8669-30D65F171C41}">
      <text>
        <r>
          <rPr>
            <b/>
            <sz val="9"/>
            <color indexed="81"/>
            <rFont val="Tahoma"/>
            <family val="2"/>
          </rPr>
          <t>CEPICI:Prière lier la facture scannée</t>
        </r>
      </text>
    </comment>
    <comment ref="G30" authorId="0" shapeId="0" xr:uid="{51D3D568-8911-4820-B267-5B5263E16B53}">
      <text>
        <r>
          <rPr>
            <b/>
            <sz val="9"/>
            <color indexed="81"/>
            <rFont val="Tahoma"/>
            <family val="2"/>
          </rPr>
          <t>CEPICI:Prière lier la DD scannée</t>
        </r>
        <r>
          <rPr>
            <sz val="9"/>
            <color indexed="81"/>
            <rFont val="Tahoma"/>
            <family val="2"/>
          </rPr>
          <t xml:space="preserve">
</t>
        </r>
      </text>
    </comment>
    <comment ref="F31" authorId="0" shapeId="0" xr:uid="{00450833-6B3D-4AFB-A76A-6DE09BDD8E73}">
      <text>
        <r>
          <rPr>
            <b/>
            <sz val="9"/>
            <color indexed="81"/>
            <rFont val="Tahoma"/>
            <family val="2"/>
          </rPr>
          <t>CEPICI:Prière lier la facture scannée</t>
        </r>
      </text>
    </comment>
    <comment ref="G31" authorId="0" shapeId="0" xr:uid="{B9733E89-532E-4F3B-AF38-05FF098EEBE0}">
      <text>
        <r>
          <rPr>
            <b/>
            <sz val="9"/>
            <color indexed="81"/>
            <rFont val="Tahoma"/>
            <family val="2"/>
          </rPr>
          <t>CEPICI:Prière lier la DD scannée</t>
        </r>
        <r>
          <rPr>
            <sz val="9"/>
            <color indexed="81"/>
            <rFont val="Tahoma"/>
            <family val="2"/>
          </rPr>
          <t xml:space="preserve">
</t>
        </r>
      </text>
    </comment>
    <comment ref="F32" authorId="0" shapeId="0" xr:uid="{B422B0D0-DB60-4C66-BE12-126AA0EADC87}">
      <text>
        <r>
          <rPr>
            <b/>
            <sz val="9"/>
            <color indexed="81"/>
            <rFont val="Tahoma"/>
            <family val="2"/>
          </rPr>
          <t>CEPICI:Prière lier la facture scannée</t>
        </r>
      </text>
    </comment>
    <comment ref="G32" authorId="0" shapeId="0" xr:uid="{2FAE08B0-C3CA-4CD9-B543-2258A3212AD3}">
      <text>
        <r>
          <rPr>
            <b/>
            <sz val="9"/>
            <color indexed="81"/>
            <rFont val="Tahoma"/>
            <family val="2"/>
          </rPr>
          <t>CEPICI:Prière lier la DD scannée</t>
        </r>
        <r>
          <rPr>
            <sz val="9"/>
            <color indexed="81"/>
            <rFont val="Tahoma"/>
            <family val="2"/>
          </rPr>
          <t xml:space="preserve">
</t>
        </r>
      </text>
    </comment>
    <comment ref="F33" authorId="0" shapeId="0" xr:uid="{B836B41D-518E-4964-BB23-8254812AC27F}">
      <text>
        <r>
          <rPr>
            <b/>
            <sz val="9"/>
            <color indexed="81"/>
            <rFont val="Tahoma"/>
            <family val="2"/>
          </rPr>
          <t>CEPICI:Prière lier la facture scannée</t>
        </r>
      </text>
    </comment>
    <comment ref="G33" authorId="0" shapeId="0" xr:uid="{A88AA4F4-8073-4E2E-B8AB-A8994429C59D}">
      <text>
        <r>
          <rPr>
            <b/>
            <sz val="9"/>
            <color indexed="81"/>
            <rFont val="Tahoma"/>
            <family val="2"/>
          </rPr>
          <t>CEPICI:Prière lier la DD scannée</t>
        </r>
        <r>
          <rPr>
            <sz val="9"/>
            <color indexed="81"/>
            <rFont val="Tahoma"/>
            <family val="2"/>
          </rPr>
          <t xml:space="preserve">
</t>
        </r>
      </text>
    </comment>
    <comment ref="F34" authorId="0" shapeId="0" xr:uid="{0482A500-1832-47FC-83A5-4CFDCBB412A3}">
      <text>
        <r>
          <rPr>
            <b/>
            <sz val="9"/>
            <color indexed="81"/>
            <rFont val="Tahoma"/>
            <family val="2"/>
          </rPr>
          <t>CEPICI:Prière lier la facture scannée</t>
        </r>
      </text>
    </comment>
    <comment ref="G34" authorId="0" shapeId="0" xr:uid="{0635B954-BC55-46EB-96E1-66154EF63918}">
      <text>
        <r>
          <rPr>
            <b/>
            <sz val="9"/>
            <color indexed="81"/>
            <rFont val="Tahoma"/>
            <family val="2"/>
          </rPr>
          <t>CEPICI:Prière lier la DD scannée</t>
        </r>
        <r>
          <rPr>
            <sz val="9"/>
            <color indexed="81"/>
            <rFont val="Tahoma"/>
            <family val="2"/>
          </rPr>
          <t xml:space="preserve">
</t>
        </r>
      </text>
    </comment>
    <comment ref="F35" authorId="0" shapeId="0" xr:uid="{A12B26E0-D050-45CF-B713-6C0BF0ABF1F3}">
      <text>
        <r>
          <rPr>
            <b/>
            <sz val="9"/>
            <color indexed="81"/>
            <rFont val="Tahoma"/>
            <family val="2"/>
          </rPr>
          <t>CEPICI:Prière lier la facture scannée</t>
        </r>
      </text>
    </comment>
    <comment ref="G35" authorId="0" shapeId="0" xr:uid="{1EE43323-466C-4AD6-AA18-1E5201339290}">
      <text>
        <r>
          <rPr>
            <b/>
            <sz val="9"/>
            <color indexed="81"/>
            <rFont val="Tahoma"/>
            <family val="2"/>
          </rPr>
          <t>CEPICI:Prière lier la DD scannée</t>
        </r>
        <r>
          <rPr>
            <sz val="9"/>
            <color indexed="81"/>
            <rFont val="Tahoma"/>
            <family val="2"/>
          </rPr>
          <t xml:space="preserve">
</t>
        </r>
      </text>
    </comment>
    <comment ref="F36" authorId="0" shapeId="0" xr:uid="{CE17D744-C2F5-45CF-A526-03EFF9939877}">
      <text>
        <r>
          <rPr>
            <b/>
            <sz val="9"/>
            <color indexed="81"/>
            <rFont val="Tahoma"/>
            <family val="2"/>
          </rPr>
          <t>CEPICI:Prière lier la facture scannée</t>
        </r>
      </text>
    </comment>
    <comment ref="G36" authorId="0" shapeId="0" xr:uid="{2F7D4B7B-1F3E-40A4-B926-4DD872EA29A0}">
      <text>
        <r>
          <rPr>
            <b/>
            <sz val="9"/>
            <color indexed="81"/>
            <rFont val="Tahoma"/>
            <family val="2"/>
          </rPr>
          <t>CEPICI:Prière lier la DD scannée</t>
        </r>
        <r>
          <rPr>
            <sz val="9"/>
            <color indexed="81"/>
            <rFont val="Tahoma"/>
            <family val="2"/>
          </rPr>
          <t xml:space="preserve">
</t>
        </r>
      </text>
    </comment>
    <comment ref="F37" authorId="0" shapeId="0" xr:uid="{EAAF22B6-53CE-4A3C-950C-9EC49A5B0324}">
      <text>
        <r>
          <rPr>
            <b/>
            <sz val="9"/>
            <color indexed="81"/>
            <rFont val="Tahoma"/>
            <family val="2"/>
          </rPr>
          <t>CEPICI:Prière lier la facture scannée</t>
        </r>
      </text>
    </comment>
    <comment ref="G37" authorId="0" shapeId="0" xr:uid="{2EA6B2E2-851C-4ACD-9147-680BB10E108C}">
      <text>
        <r>
          <rPr>
            <b/>
            <sz val="9"/>
            <color indexed="81"/>
            <rFont val="Tahoma"/>
            <family val="2"/>
          </rPr>
          <t>CEPICI:Prière lier la DD scannée</t>
        </r>
        <r>
          <rPr>
            <sz val="9"/>
            <color indexed="81"/>
            <rFont val="Tahoma"/>
            <family val="2"/>
          </rPr>
          <t xml:space="preserve">
</t>
        </r>
      </text>
    </comment>
    <comment ref="F38" authorId="0" shapeId="0" xr:uid="{FB5E6FF7-E83D-41D1-B426-9F68F3191522}">
      <text>
        <r>
          <rPr>
            <b/>
            <sz val="9"/>
            <color indexed="81"/>
            <rFont val="Tahoma"/>
            <family val="2"/>
          </rPr>
          <t>CEPICI:Prière lier la facture scannée</t>
        </r>
      </text>
    </comment>
    <comment ref="G38" authorId="0" shapeId="0" xr:uid="{7E256DA6-BFF3-40AF-B5A7-637CB8C45C36}">
      <text>
        <r>
          <rPr>
            <b/>
            <sz val="9"/>
            <color indexed="81"/>
            <rFont val="Tahoma"/>
            <family val="2"/>
          </rPr>
          <t>CEPICI:Prière lier la DD scannée</t>
        </r>
        <r>
          <rPr>
            <sz val="9"/>
            <color indexed="81"/>
            <rFont val="Tahoma"/>
            <family val="2"/>
          </rPr>
          <t xml:space="preserve">
</t>
        </r>
      </text>
    </comment>
    <comment ref="F39" authorId="0" shapeId="0" xr:uid="{58641BF5-0C22-4590-80F3-E299D4E6827C}">
      <text>
        <r>
          <rPr>
            <b/>
            <sz val="9"/>
            <color indexed="81"/>
            <rFont val="Tahoma"/>
            <family val="2"/>
          </rPr>
          <t>CEPICI:Prière lier la facture scannée</t>
        </r>
      </text>
    </comment>
    <comment ref="G39" authorId="0" shapeId="0" xr:uid="{1965E09D-67D6-45C1-85D7-E3A9E3C20908}">
      <text>
        <r>
          <rPr>
            <b/>
            <sz val="9"/>
            <color indexed="81"/>
            <rFont val="Tahoma"/>
            <family val="2"/>
          </rPr>
          <t>CEPICI:Prière lier la DD scannée</t>
        </r>
        <r>
          <rPr>
            <sz val="9"/>
            <color indexed="81"/>
            <rFont val="Tahoma"/>
            <family val="2"/>
          </rPr>
          <t xml:space="preserve">
</t>
        </r>
      </text>
    </comment>
    <comment ref="F40" authorId="0" shapeId="0" xr:uid="{2E91B420-1352-4690-B74B-E2DB3C6EF33E}">
      <text>
        <r>
          <rPr>
            <b/>
            <sz val="9"/>
            <color indexed="81"/>
            <rFont val="Tahoma"/>
            <family val="2"/>
          </rPr>
          <t>CEPICI:Prière lier la facture scannée</t>
        </r>
      </text>
    </comment>
    <comment ref="G40" authorId="0" shapeId="0" xr:uid="{22BCC535-6115-4D18-9A23-DF1A90FE51F6}">
      <text>
        <r>
          <rPr>
            <b/>
            <sz val="9"/>
            <color indexed="81"/>
            <rFont val="Tahoma"/>
            <family val="2"/>
          </rPr>
          <t>CEPICI:Prière lier la DD scannée</t>
        </r>
        <r>
          <rPr>
            <sz val="9"/>
            <color indexed="81"/>
            <rFont val="Tahoma"/>
            <family val="2"/>
          </rPr>
          <t xml:space="preserve">
</t>
        </r>
      </text>
    </comment>
    <comment ref="F41" authorId="0" shapeId="0" xr:uid="{EC85CC90-9A87-4651-9946-EB1316EA75B7}">
      <text>
        <r>
          <rPr>
            <b/>
            <sz val="9"/>
            <color indexed="81"/>
            <rFont val="Tahoma"/>
            <family val="2"/>
          </rPr>
          <t>CEPICI:Prière lier la facture scannée</t>
        </r>
      </text>
    </comment>
    <comment ref="G41" authorId="0" shapeId="0" xr:uid="{DBC5ADF3-29C5-4388-9BCF-6F22C8873968}">
      <text>
        <r>
          <rPr>
            <b/>
            <sz val="9"/>
            <color indexed="81"/>
            <rFont val="Tahoma"/>
            <family val="2"/>
          </rPr>
          <t>CEPICI:Prière lier la DD scannée</t>
        </r>
        <r>
          <rPr>
            <sz val="9"/>
            <color indexed="81"/>
            <rFont val="Tahoma"/>
            <family val="2"/>
          </rPr>
          <t xml:space="preserve">
</t>
        </r>
      </text>
    </comment>
    <comment ref="F42" authorId="0" shapeId="0" xr:uid="{B7CE605E-677C-4F06-9AD8-A43933EC6A74}">
      <text>
        <r>
          <rPr>
            <b/>
            <sz val="9"/>
            <color indexed="81"/>
            <rFont val="Tahoma"/>
            <family val="2"/>
          </rPr>
          <t>CEPICI:Prière lier la facture scannée</t>
        </r>
      </text>
    </comment>
    <comment ref="G42" authorId="0" shapeId="0" xr:uid="{00EF363A-2096-4F66-9A08-5400EDF00342}">
      <text>
        <r>
          <rPr>
            <b/>
            <sz val="9"/>
            <color indexed="81"/>
            <rFont val="Tahoma"/>
            <family val="2"/>
          </rPr>
          <t>CEPICI:Prière lier la DD scannée</t>
        </r>
        <r>
          <rPr>
            <sz val="9"/>
            <color indexed="81"/>
            <rFont val="Tahoma"/>
            <family val="2"/>
          </rPr>
          <t xml:space="preserve">
</t>
        </r>
      </text>
    </comment>
    <comment ref="F43" authorId="0" shapeId="0" xr:uid="{FEFF1FE5-66A5-437B-9521-408439906F37}">
      <text>
        <r>
          <rPr>
            <b/>
            <sz val="9"/>
            <color indexed="81"/>
            <rFont val="Tahoma"/>
            <family val="2"/>
          </rPr>
          <t>CEPICI:Prière lier la facture scannée</t>
        </r>
      </text>
    </comment>
    <comment ref="G43" authorId="0" shapeId="0" xr:uid="{B742B77E-CA63-4575-922F-6D6B96436682}">
      <text>
        <r>
          <rPr>
            <b/>
            <sz val="9"/>
            <color indexed="81"/>
            <rFont val="Tahoma"/>
            <family val="2"/>
          </rPr>
          <t>CEPICI:Prière lier la DD scannée</t>
        </r>
        <r>
          <rPr>
            <sz val="9"/>
            <color indexed="81"/>
            <rFont val="Tahoma"/>
            <family val="2"/>
          </rPr>
          <t xml:space="preserve">
</t>
        </r>
      </text>
    </comment>
    <comment ref="F44" authorId="0" shapeId="0" xr:uid="{4CF39D51-657D-4107-80A6-F9C14EFBA32A}">
      <text>
        <r>
          <rPr>
            <b/>
            <sz val="9"/>
            <color indexed="81"/>
            <rFont val="Tahoma"/>
            <family val="2"/>
          </rPr>
          <t>CEPICI:Prière lier la facture scannée</t>
        </r>
      </text>
    </comment>
    <comment ref="G44" authorId="0" shapeId="0" xr:uid="{F4C8559B-0456-45AD-A662-C7865CC6A17E}">
      <text>
        <r>
          <rPr>
            <b/>
            <sz val="9"/>
            <color indexed="81"/>
            <rFont val="Tahoma"/>
            <family val="2"/>
          </rPr>
          <t>CEPICI:Prière lier la DD scannée</t>
        </r>
        <r>
          <rPr>
            <sz val="9"/>
            <color indexed="81"/>
            <rFont val="Tahoma"/>
            <family val="2"/>
          </rPr>
          <t xml:space="preserve">
</t>
        </r>
      </text>
    </comment>
    <comment ref="F45" authorId="0" shapeId="0" xr:uid="{83681B2A-1CAF-4514-B31A-0698F646A87C}">
      <text>
        <r>
          <rPr>
            <b/>
            <sz val="9"/>
            <color indexed="81"/>
            <rFont val="Tahoma"/>
            <family val="2"/>
          </rPr>
          <t>CEPICI:Prière lier la facture scannée</t>
        </r>
      </text>
    </comment>
    <comment ref="G45" authorId="0" shapeId="0" xr:uid="{61886ACD-F255-4844-B638-3A412370FF06}">
      <text>
        <r>
          <rPr>
            <b/>
            <sz val="9"/>
            <color indexed="81"/>
            <rFont val="Tahoma"/>
            <family val="2"/>
          </rPr>
          <t>CEPICI:Prière lier la DD scannée</t>
        </r>
        <r>
          <rPr>
            <sz val="9"/>
            <color indexed="81"/>
            <rFont val="Tahoma"/>
            <family val="2"/>
          </rPr>
          <t xml:space="preserve">
</t>
        </r>
      </text>
    </comment>
    <comment ref="F46" authorId="0" shapeId="0" xr:uid="{8A83EDD3-719A-42E1-A989-9CD8FC356D64}">
      <text>
        <r>
          <rPr>
            <b/>
            <sz val="9"/>
            <color indexed="81"/>
            <rFont val="Tahoma"/>
            <family val="2"/>
          </rPr>
          <t>CEPICI:Prière lier la facture scannée</t>
        </r>
      </text>
    </comment>
    <comment ref="G46" authorId="0" shapeId="0" xr:uid="{BB5AF31B-553B-492F-AD03-906DAD1E4044}">
      <text>
        <r>
          <rPr>
            <b/>
            <sz val="9"/>
            <color indexed="81"/>
            <rFont val="Tahoma"/>
            <family val="2"/>
          </rPr>
          <t>CEPICI:Prière lier la DD scannée</t>
        </r>
        <r>
          <rPr>
            <sz val="9"/>
            <color indexed="81"/>
            <rFont val="Tahoma"/>
            <family val="2"/>
          </rPr>
          <t xml:space="preserve">
</t>
        </r>
      </text>
    </comment>
    <comment ref="F47" authorId="0" shapeId="0" xr:uid="{D9E9C18E-660E-4D70-82FE-C186A6652C0A}">
      <text>
        <r>
          <rPr>
            <b/>
            <sz val="9"/>
            <color indexed="81"/>
            <rFont val="Tahoma"/>
            <family val="2"/>
          </rPr>
          <t>CEPICI:Prière lier la facture scannée</t>
        </r>
      </text>
    </comment>
    <comment ref="G47" authorId="0" shapeId="0" xr:uid="{7C520B9F-F0EA-4F71-8C41-F6E66AFA04AC}">
      <text>
        <r>
          <rPr>
            <b/>
            <sz val="9"/>
            <color indexed="81"/>
            <rFont val="Tahoma"/>
            <family val="2"/>
          </rPr>
          <t>CEPICI:Prière lier la DD scannée</t>
        </r>
        <r>
          <rPr>
            <sz val="9"/>
            <color indexed="81"/>
            <rFont val="Tahoma"/>
            <family val="2"/>
          </rPr>
          <t xml:space="preserve">
</t>
        </r>
      </text>
    </comment>
    <comment ref="F48" authorId="0" shapeId="0" xr:uid="{6D81585B-1FF0-4C6A-9C71-27E3D15379E6}">
      <text>
        <r>
          <rPr>
            <b/>
            <sz val="9"/>
            <color indexed="81"/>
            <rFont val="Tahoma"/>
            <family val="2"/>
          </rPr>
          <t>CEPICI:Prière lier la facture scannée</t>
        </r>
      </text>
    </comment>
    <comment ref="G48" authorId="0" shapeId="0" xr:uid="{3AD8F90B-BF83-416B-89B4-F1868879E91D}">
      <text>
        <r>
          <rPr>
            <b/>
            <sz val="9"/>
            <color indexed="81"/>
            <rFont val="Tahoma"/>
            <family val="2"/>
          </rPr>
          <t>CEPICI:Prière lier la DD scannée</t>
        </r>
        <r>
          <rPr>
            <sz val="9"/>
            <color indexed="81"/>
            <rFont val="Tahoma"/>
            <family val="2"/>
          </rPr>
          <t xml:space="preserve">
</t>
        </r>
      </text>
    </comment>
    <comment ref="F49" authorId="0" shapeId="0" xr:uid="{98573315-DB3F-400F-B5AD-977C7777E95B}">
      <text>
        <r>
          <rPr>
            <b/>
            <sz val="9"/>
            <color indexed="81"/>
            <rFont val="Tahoma"/>
            <family val="2"/>
          </rPr>
          <t>CEPICI:Prière lier la facture scannée</t>
        </r>
      </text>
    </comment>
    <comment ref="G49" authorId="0" shapeId="0" xr:uid="{9031D4EB-022B-4446-82EB-4D82F1040CAC}">
      <text>
        <r>
          <rPr>
            <b/>
            <sz val="9"/>
            <color indexed="81"/>
            <rFont val="Tahoma"/>
            <family val="2"/>
          </rPr>
          <t>CEPICI:Prière lier la DD scannée</t>
        </r>
        <r>
          <rPr>
            <sz val="9"/>
            <color indexed="81"/>
            <rFont val="Tahoma"/>
            <family val="2"/>
          </rPr>
          <t xml:space="preserve">
</t>
        </r>
      </text>
    </comment>
    <comment ref="F50" authorId="0" shapeId="0" xr:uid="{5BDCF06E-2E1E-4514-8FC7-4220314AFF61}">
      <text>
        <r>
          <rPr>
            <b/>
            <sz val="9"/>
            <color indexed="81"/>
            <rFont val="Tahoma"/>
            <family val="2"/>
          </rPr>
          <t>CEPICI:Prière lier la facture scannée</t>
        </r>
      </text>
    </comment>
    <comment ref="G50" authorId="0" shapeId="0" xr:uid="{F884CBC3-847C-49A5-A899-1D42A292A16A}">
      <text>
        <r>
          <rPr>
            <b/>
            <sz val="9"/>
            <color indexed="81"/>
            <rFont val="Tahoma"/>
            <family val="2"/>
          </rPr>
          <t>CEPICI:Prière lier la DD scannée</t>
        </r>
        <r>
          <rPr>
            <sz val="9"/>
            <color indexed="81"/>
            <rFont val="Tahoma"/>
            <family val="2"/>
          </rPr>
          <t xml:space="preserve">
</t>
        </r>
      </text>
    </comment>
    <comment ref="F51" authorId="0" shapeId="0" xr:uid="{660D7DC7-48D5-4EA9-835C-09EF0AE80DBE}">
      <text>
        <r>
          <rPr>
            <b/>
            <sz val="9"/>
            <color indexed="81"/>
            <rFont val="Tahoma"/>
            <family val="2"/>
          </rPr>
          <t>CEPICI:Prière lier la facture scannée</t>
        </r>
      </text>
    </comment>
    <comment ref="G51" authorId="0" shapeId="0" xr:uid="{0DF1B48A-BAE0-4285-9A5F-AC9961EC56F0}">
      <text>
        <r>
          <rPr>
            <b/>
            <sz val="9"/>
            <color indexed="81"/>
            <rFont val="Tahoma"/>
            <family val="2"/>
          </rPr>
          <t>CEPICI:Prière lier la DD scannée</t>
        </r>
        <r>
          <rPr>
            <sz val="9"/>
            <color indexed="81"/>
            <rFont val="Tahoma"/>
            <family val="2"/>
          </rPr>
          <t xml:space="preserve">
</t>
        </r>
      </text>
    </comment>
    <comment ref="F52" authorId="0" shapeId="0" xr:uid="{81486F86-B34E-4B4F-9119-73CDB3DEE9AE}">
      <text>
        <r>
          <rPr>
            <b/>
            <sz val="9"/>
            <color indexed="81"/>
            <rFont val="Tahoma"/>
            <family val="2"/>
          </rPr>
          <t>CEPICI:Prière lier la facture scannée</t>
        </r>
      </text>
    </comment>
    <comment ref="G52" authorId="0" shapeId="0" xr:uid="{9D8BBF29-CBCF-4AE3-9699-2A5CB80CEBC0}">
      <text>
        <r>
          <rPr>
            <b/>
            <sz val="9"/>
            <color indexed="81"/>
            <rFont val="Tahoma"/>
            <family val="2"/>
          </rPr>
          <t>CEPICI:Prière lier la DD scannée</t>
        </r>
        <r>
          <rPr>
            <sz val="9"/>
            <color indexed="81"/>
            <rFont val="Tahoma"/>
            <family val="2"/>
          </rPr>
          <t xml:space="preserve">
</t>
        </r>
      </text>
    </comment>
    <comment ref="F53" authorId="0" shapeId="0" xr:uid="{9D961585-AD7A-4892-B31E-2799C5968506}">
      <text>
        <r>
          <rPr>
            <b/>
            <sz val="9"/>
            <color indexed="81"/>
            <rFont val="Tahoma"/>
            <family val="2"/>
          </rPr>
          <t>CEPICI:Prière lier la facture scannée</t>
        </r>
      </text>
    </comment>
    <comment ref="G53" authorId="0" shapeId="0" xr:uid="{B78B513F-7E04-4CAC-91D7-57B475FC1702}">
      <text>
        <r>
          <rPr>
            <b/>
            <sz val="9"/>
            <color indexed="81"/>
            <rFont val="Tahoma"/>
            <family val="2"/>
          </rPr>
          <t>CEPICI:Prière lier la DD scannée</t>
        </r>
        <r>
          <rPr>
            <sz val="9"/>
            <color indexed="81"/>
            <rFont val="Tahoma"/>
            <family val="2"/>
          </rPr>
          <t xml:space="preserve">
</t>
        </r>
      </text>
    </comment>
    <comment ref="F54" authorId="0" shapeId="0" xr:uid="{78646309-651B-4E81-98F0-EFE78C2F9479}">
      <text>
        <r>
          <rPr>
            <b/>
            <sz val="9"/>
            <color indexed="81"/>
            <rFont val="Tahoma"/>
            <family val="2"/>
          </rPr>
          <t>CEPICI:Prière lier la facture scannée</t>
        </r>
      </text>
    </comment>
    <comment ref="G54" authorId="0" shapeId="0" xr:uid="{0EC0AE85-4BAE-4C8A-A811-461DBE07E2FB}">
      <text>
        <r>
          <rPr>
            <b/>
            <sz val="9"/>
            <color indexed="81"/>
            <rFont val="Tahoma"/>
            <family val="2"/>
          </rPr>
          <t>CEPICI:Prière lier la DD scannée</t>
        </r>
        <r>
          <rPr>
            <sz val="9"/>
            <color indexed="81"/>
            <rFont val="Tahoma"/>
            <family val="2"/>
          </rPr>
          <t xml:space="preserve">
</t>
        </r>
      </text>
    </comment>
    <comment ref="F55" authorId="0" shapeId="0" xr:uid="{AF7C7324-96DA-476E-9880-7CEEE982FF85}">
      <text>
        <r>
          <rPr>
            <b/>
            <sz val="9"/>
            <color indexed="81"/>
            <rFont val="Tahoma"/>
            <family val="2"/>
          </rPr>
          <t>CEPICI:Prière lier la facture scannée</t>
        </r>
      </text>
    </comment>
    <comment ref="G55" authorId="0" shapeId="0" xr:uid="{C07D95BC-D0D1-4FBD-AE89-DCFA06AD80E3}">
      <text>
        <r>
          <rPr>
            <b/>
            <sz val="9"/>
            <color indexed="81"/>
            <rFont val="Tahoma"/>
            <family val="2"/>
          </rPr>
          <t>CEPICI:Prière lier la DD scannée</t>
        </r>
        <r>
          <rPr>
            <sz val="9"/>
            <color indexed="81"/>
            <rFont val="Tahoma"/>
            <family val="2"/>
          </rPr>
          <t xml:space="preserve">
</t>
        </r>
      </text>
    </comment>
    <comment ref="F56" authorId="0" shapeId="0" xr:uid="{9707603A-BC6A-4DE0-A518-B1CC31AC7DE2}">
      <text>
        <r>
          <rPr>
            <b/>
            <sz val="9"/>
            <color indexed="81"/>
            <rFont val="Tahoma"/>
            <family val="2"/>
          </rPr>
          <t>CEPICI:Prière lier la facture scannée</t>
        </r>
      </text>
    </comment>
    <comment ref="G56" authorId="0" shapeId="0" xr:uid="{C6580600-17F5-4424-BB65-1DA1D93E99BD}">
      <text>
        <r>
          <rPr>
            <b/>
            <sz val="9"/>
            <color indexed="81"/>
            <rFont val="Tahoma"/>
            <family val="2"/>
          </rPr>
          <t>CEPICI:Prière lier la DD scannée</t>
        </r>
        <r>
          <rPr>
            <sz val="9"/>
            <color indexed="81"/>
            <rFont val="Tahoma"/>
            <family val="2"/>
          </rPr>
          <t xml:space="preserve">
</t>
        </r>
      </text>
    </comment>
    <comment ref="F57" authorId="0" shapeId="0" xr:uid="{E1361A1C-29EF-46E4-89E7-62D68977DBB9}">
      <text>
        <r>
          <rPr>
            <b/>
            <sz val="9"/>
            <color indexed="81"/>
            <rFont val="Tahoma"/>
            <family val="2"/>
          </rPr>
          <t>CEPICI:Prière lier la facture scannée</t>
        </r>
      </text>
    </comment>
    <comment ref="G57" authorId="0" shapeId="0" xr:uid="{C92C13A3-3916-4D8C-A270-711EA53AB445}">
      <text>
        <r>
          <rPr>
            <b/>
            <sz val="9"/>
            <color indexed="81"/>
            <rFont val="Tahoma"/>
            <family val="2"/>
          </rPr>
          <t>CEPICI:Prière lier la DD scannée</t>
        </r>
        <r>
          <rPr>
            <sz val="9"/>
            <color indexed="81"/>
            <rFont val="Tahoma"/>
            <family val="2"/>
          </rPr>
          <t xml:space="preserve">
</t>
        </r>
      </text>
    </comment>
    <comment ref="F58" authorId="0" shapeId="0" xr:uid="{75764AF7-8EC7-45CF-B428-37FB62432BAB}">
      <text>
        <r>
          <rPr>
            <b/>
            <sz val="9"/>
            <color indexed="81"/>
            <rFont val="Tahoma"/>
            <family val="2"/>
          </rPr>
          <t>CEPICI:Prière lier la facture scannée</t>
        </r>
      </text>
    </comment>
    <comment ref="G58" authorId="0" shapeId="0" xr:uid="{BF45AEBF-4305-442D-9F44-1D7F6B0FC030}">
      <text>
        <r>
          <rPr>
            <b/>
            <sz val="9"/>
            <color indexed="81"/>
            <rFont val="Tahoma"/>
            <family val="2"/>
          </rPr>
          <t>CEPICI:Prière lier la DD scannée</t>
        </r>
        <r>
          <rPr>
            <sz val="9"/>
            <color indexed="81"/>
            <rFont val="Tahoma"/>
            <family val="2"/>
          </rPr>
          <t xml:space="preserve">
</t>
        </r>
      </text>
    </comment>
    <comment ref="F59" authorId="0" shapeId="0" xr:uid="{8ECA9E47-FCDC-4905-84C5-C410ACB1FD7E}">
      <text>
        <r>
          <rPr>
            <b/>
            <sz val="9"/>
            <color indexed="81"/>
            <rFont val="Tahoma"/>
            <family val="2"/>
          </rPr>
          <t>CEPICI:Prière lier la facture scannée</t>
        </r>
      </text>
    </comment>
    <comment ref="G59" authorId="0" shapeId="0" xr:uid="{A069C2EA-3D5E-4559-BC1D-6872D430E1B7}">
      <text>
        <r>
          <rPr>
            <b/>
            <sz val="9"/>
            <color indexed="81"/>
            <rFont val="Tahoma"/>
            <family val="2"/>
          </rPr>
          <t>CEPICI:Prière lier la DD scannée</t>
        </r>
        <r>
          <rPr>
            <sz val="9"/>
            <color indexed="81"/>
            <rFont val="Tahoma"/>
            <family val="2"/>
          </rPr>
          <t xml:space="preserve">
</t>
        </r>
      </text>
    </comment>
    <comment ref="F60" authorId="0" shapeId="0" xr:uid="{A50F9D8A-24FD-41E9-8AF7-3A2FB1DC7E7B}">
      <text>
        <r>
          <rPr>
            <b/>
            <sz val="9"/>
            <color indexed="81"/>
            <rFont val="Tahoma"/>
            <family val="2"/>
          </rPr>
          <t>CEPICI:Prière lier la facture scannée</t>
        </r>
      </text>
    </comment>
    <comment ref="G60" authorId="0" shapeId="0" xr:uid="{890B7709-CD3A-4231-9927-53C344A4E41E}">
      <text>
        <r>
          <rPr>
            <b/>
            <sz val="9"/>
            <color indexed="81"/>
            <rFont val="Tahoma"/>
            <family val="2"/>
          </rPr>
          <t>CEPICI:Prière lier la DD scannée</t>
        </r>
        <r>
          <rPr>
            <sz val="9"/>
            <color indexed="81"/>
            <rFont val="Tahoma"/>
            <family val="2"/>
          </rPr>
          <t xml:space="preserve">
</t>
        </r>
      </text>
    </comment>
    <comment ref="F61" authorId="0" shapeId="0" xr:uid="{28926857-2791-4C6A-AD92-FA2EF32553DF}">
      <text>
        <r>
          <rPr>
            <b/>
            <sz val="9"/>
            <color indexed="81"/>
            <rFont val="Tahoma"/>
            <family val="2"/>
          </rPr>
          <t>CEPICI:Prière lier la facture scannée</t>
        </r>
      </text>
    </comment>
    <comment ref="G61" authorId="0" shapeId="0" xr:uid="{4777CECB-13E7-458A-BCAC-43031A174D61}">
      <text>
        <r>
          <rPr>
            <b/>
            <sz val="9"/>
            <color indexed="81"/>
            <rFont val="Tahoma"/>
            <family val="2"/>
          </rPr>
          <t>CEPICI:Prière lier la DD scannée</t>
        </r>
        <r>
          <rPr>
            <sz val="9"/>
            <color indexed="81"/>
            <rFont val="Tahoma"/>
            <family val="2"/>
          </rPr>
          <t xml:space="preserve">
</t>
        </r>
      </text>
    </comment>
    <comment ref="F62" authorId="0" shapeId="0" xr:uid="{736B2CA9-173F-4DEB-84F3-D602072B3E4C}">
      <text>
        <r>
          <rPr>
            <b/>
            <sz val="9"/>
            <color indexed="81"/>
            <rFont val="Tahoma"/>
            <family val="2"/>
          </rPr>
          <t>CEPICI:Prière lier la facture scannée</t>
        </r>
      </text>
    </comment>
    <comment ref="G62" authorId="0" shapeId="0" xr:uid="{486DA0F5-1F49-4C0E-A30F-F4E87E30B1E0}">
      <text>
        <r>
          <rPr>
            <b/>
            <sz val="9"/>
            <color indexed="81"/>
            <rFont val="Tahoma"/>
            <family val="2"/>
          </rPr>
          <t>CEPICI:Prière lier la DD scannée</t>
        </r>
        <r>
          <rPr>
            <sz val="9"/>
            <color indexed="81"/>
            <rFont val="Tahoma"/>
            <family val="2"/>
          </rPr>
          <t xml:space="preserve">
</t>
        </r>
      </text>
    </comment>
    <comment ref="F63" authorId="0" shapeId="0" xr:uid="{DE705DB1-1012-41D8-972E-310349EE4815}">
      <text>
        <r>
          <rPr>
            <b/>
            <sz val="9"/>
            <color indexed="81"/>
            <rFont val="Tahoma"/>
            <family val="2"/>
          </rPr>
          <t>CEPICI:Prière lier la facture scannée</t>
        </r>
      </text>
    </comment>
    <comment ref="G63" authorId="0" shapeId="0" xr:uid="{A77C895D-212C-4066-9DD1-3B91D319AFA2}">
      <text>
        <r>
          <rPr>
            <b/>
            <sz val="9"/>
            <color indexed="81"/>
            <rFont val="Tahoma"/>
            <family val="2"/>
          </rPr>
          <t>CEPICI:Prière lier la DD scannée</t>
        </r>
        <r>
          <rPr>
            <sz val="9"/>
            <color indexed="81"/>
            <rFont val="Tahoma"/>
            <family val="2"/>
          </rPr>
          <t xml:space="preserve">
</t>
        </r>
      </text>
    </comment>
    <comment ref="F64" authorId="0" shapeId="0" xr:uid="{5CD1384C-4128-42C2-8408-E18CC090ECAA}">
      <text>
        <r>
          <rPr>
            <b/>
            <sz val="9"/>
            <color indexed="81"/>
            <rFont val="Tahoma"/>
            <family val="2"/>
          </rPr>
          <t>CEPICI:Prière lier la facture scannée</t>
        </r>
      </text>
    </comment>
    <comment ref="G64" authorId="0" shapeId="0" xr:uid="{3396E244-38C1-4344-B024-C7CC57A5092A}">
      <text>
        <r>
          <rPr>
            <b/>
            <sz val="9"/>
            <color indexed="81"/>
            <rFont val="Tahoma"/>
            <family val="2"/>
          </rPr>
          <t>CEPICI:Prière lier la DD scannée</t>
        </r>
        <r>
          <rPr>
            <sz val="9"/>
            <color indexed="81"/>
            <rFont val="Tahoma"/>
            <family val="2"/>
          </rPr>
          <t xml:space="preserve">
</t>
        </r>
      </text>
    </comment>
    <comment ref="F65" authorId="0" shapeId="0" xr:uid="{35F74041-5C17-4E9A-BB14-EDD965A52EFE}">
      <text>
        <r>
          <rPr>
            <b/>
            <sz val="9"/>
            <color indexed="81"/>
            <rFont val="Tahoma"/>
            <family val="2"/>
          </rPr>
          <t>CEPICI:Prière lier la facture scannée</t>
        </r>
      </text>
    </comment>
    <comment ref="G65" authorId="0" shapeId="0" xr:uid="{2317DD6F-6843-4585-A5C1-46E650495C34}">
      <text>
        <r>
          <rPr>
            <b/>
            <sz val="9"/>
            <color indexed="81"/>
            <rFont val="Tahoma"/>
            <family val="2"/>
          </rPr>
          <t>CEPICI:Prière lier la DD scannée</t>
        </r>
        <r>
          <rPr>
            <sz val="9"/>
            <color indexed="81"/>
            <rFont val="Tahoma"/>
            <family val="2"/>
          </rPr>
          <t xml:space="preserve">
</t>
        </r>
      </text>
    </comment>
    <comment ref="F66" authorId="0" shapeId="0" xr:uid="{71C54915-4DFE-4C1E-918C-DA786C80298B}">
      <text>
        <r>
          <rPr>
            <b/>
            <sz val="9"/>
            <color indexed="81"/>
            <rFont val="Tahoma"/>
            <family val="2"/>
          </rPr>
          <t>CEPICI:Prière lier la facture scannée</t>
        </r>
      </text>
    </comment>
    <comment ref="G66" authorId="0" shapeId="0" xr:uid="{01575255-0E93-4732-83B1-9875203297A1}">
      <text>
        <r>
          <rPr>
            <b/>
            <sz val="9"/>
            <color indexed="81"/>
            <rFont val="Tahoma"/>
            <family val="2"/>
          </rPr>
          <t>CEPICI:Prière lier la DD scannée</t>
        </r>
        <r>
          <rPr>
            <sz val="9"/>
            <color indexed="81"/>
            <rFont val="Tahoma"/>
            <family val="2"/>
          </rPr>
          <t xml:space="preserve">
</t>
        </r>
      </text>
    </comment>
    <comment ref="F67" authorId="0" shapeId="0" xr:uid="{C08DE4F6-ABF1-4927-BC33-67E82C0150BB}">
      <text>
        <r>
          <rPr>
            <b/>
            <sz val="9"/>
            <color indexed="81"/>
            <rFont val="Tahoma"/>
            <family val="2"/>
          </rPr>
          <t>CEPICI:Prière lier la facture scannée</t>
        </r>
      </text>
    </comment>
    <comment ref="G67" authorId="0" shapeId="0" xr:uid="{328F6F21-B7EB-41B6-9B16-63F30C88FD15}">
      <text>
        <r>
          <rPr>
            <b/>
            <sz val="9"/>
            <color indexed="81"/>
            <rFont val="Tahoma"/>
            <family val="2"/>
          </rPr>
          <t>CEPICI:Prière lier la DD scannée</t>
        </r>
        <r>
          <rPr>
            <sz val="9"/>
            <color indexed="81"/>
            <rFont val="Tahoma"/>
            <family val="2"/>
          </rPr>
          <t xml:space="preserve">
</t>
        </r>
      </text>
    </comment>
    <comment ref="F68" authorId="0" shapeId="0" xr:uid="{5184BE40-80A3-4B3F-BEA0-A50D13D33C68}">
      <text>
        <r>
          <rPr>
            <b/>
            <sz val="9"/>
            <color indexed="81"/>
            <rFont val="Tahoma"/>
            <family val="2"/>
          </rPr>
          <t>CEPICI:Prière lier la facture scannée</t>
        </r>
      </text>
    </comment>
    <comment ref="G68" authorId="0" shapeId="0" xr:uid="{78AB34BE-0813-4529-AA3C-301915D3AB64}">
      <text>
        <r>
          <rPr>
            <b/>
            <sz val="9"/>
            <color indexed="81"/>
            <rFont val="Tahoma"/>
            <family val="2"/>
          </rPr>
          <t>CEPICI:Prière lier la DD scannée</t>
        </r>
        <r>
          <rPr>
            <sz val="9"/>
            <color indexed="81"/>
            <rFont val="Tahoma"/>
            <family val="2"/>
          </rPr>
          <t xml:space="preserve">
</t>
        </r>
      </text>
    </comment>
    <comment ref="F69" authorId="0" shapeId="0" xr:uid="{8D48D671-F535-4097-9C0E-0C1C9C30627B}">
      <text>
        <r>
          <rPr>
            <b/>
            <sz val="9"/>
            <color indexed="81"/>
            <rFont val="Tahoma"/>
            <family val="2"/>
          </rPr>
          <t>CEPICI:Prière lier la facture scannée</t>
        </r>
      </text>
    </comment>
    <comment ref="G69" authorId="0" shapeId="0" xr:uid="{6530E472-A475-40FD-9C0F-8AA0AB7FB342}">
      <text>
        <r>
          <rPr>
            <b/>
            <sz val="9"/>
            <color indexed="81"/>
            <rFont val="Tahoma"/>
            <family val="2"/>
          </rPr>
          <t>CEPICI:Prière lier la DD scannée</t>
        </r>
        <r>
          <rPr>
            <sz val="9"/>
            <color indexed="81"/>
            <rFont val="Tahoma"/>
            <family val="2"/>
          </rPr>
          <t xml:space="preserve">
</t>
        </r>
      </text>
    </comment>
    <comment ref="F70" authorId="0" shapeId="0" xr:uid="{952F11E4-C779-4B1C-99F6-F215F9AAC7CF}">
      <text>
        <r>
          <rPr>
            <b/>
            <sz val="9"/>
            <color indexed="81"/>
            <rFont val="Tahoma"/>
            <family val="2"/>
          </rPr>
          <t>CEPICI:Prière lier la facture scannée</t>
        </r>
      </text>
    </comment>
    <comment ref="G70" authorId="0" shapeId="0" xr:uid="{9E995D43-8470-4389-9ECD-161545FB7657}">
      <text>
        <r>
          <rPr>
            <b/>
            <sz val="9"/>
            <color indexed="81"/>
            <rFont val="Tahoma"/>
            <family val="2"/>
          </rPr>
          <t>CEPICI:Prière lier la DD scannée</t>
        </r>
        <r>
          <rPr>
            <sz val="9"/>
            <color indexed="81"/>
            <rFont val="Tahoma"/>
            <family val="2"/>
          </rPr>
          <t xml:space="preserve">
</t>
        </r>
      </text>
    </comment>
    <comment ref="F71" authorId="0" shapeId="0" xr:uid="{70A0407A-2B8F-4F31-A710-A8DDF47F7AC7}">
      <text>
        <r>
          <rPr>
            <b/>
            <sz val="9"/>
            <color indexed="81"/>
            <rFont val="Tahoma"/>
            <family val="2"/>
          </rPr>
          <t>CEPICI:Prière lier la facture scannée</t>
        </r>
      </text>
    </comment>
    <comment ref="G71" authorId="0" shapeId="0" xr:uid="{1315A8FC-6928-4BF7-A240-93E6DC560F86}">
      <text>
        <r>
          <rPr>
            <b/>
            <sz val="9"/>
            <color indexed="81"/>
            <rFont val="Tahoma"/>
            <family val="2"/>
          </rPr>
          <t>CEPICI:Prière lier la DD scannée</t>
        </r>
        <r>
          <rPr>
            <sz val="9"/>
            <color indexed="81"/>
            <rFont val="Tahoma"/>
            <family val="2"/>
          </rPr>
          <t xml:space="preserve">
</t>
        </r>
      </text>
    </comment>
    <comment ref="F72" authorId="0" shapeId="0" xr:uid="{AEB831BA-D159-4E2F-B9F7-0AE2028666C0}">
      <text>
        <r>
          <rPr>
            <b/>
            <sz val="9"/>
            <color indexed="81"/>
            <rFont val="Tahoma"/>
            <family val="2"/>
          </rPr>
          <t>CEPICI:Prière lier la facture scannée</t>
        </r>
      </text>
    </comment>
    <comment ref="G72" authorId="0" shapeId="0" xr:uid="{F82938E2-8C78-43B4-8414-D42AC25AF2F5}">
      <text>
        <r>
          <rPr>
            <b/>
            <sz val="9"/>
            <color indexed="81"/>
            <rFont val="Tahoma"/>
            <family val="2"/>
          </rPr>
          <t>CEPICI:Prière lier la DD scannée</t>
        </r>
        <r>
          <rPr>
            <sz val="9"/>
            <color indexed="81"/>
            <rFont val="Tahoma"/>
            <family val="2"/>
          </rPr>
          <t xml:space="preserve">
</t>
        </r>
      </text>
    </comment>
    <comment ref="F73" authorId="0" shapeId="0" xr:uid="{442260B0-B9C3-4463-BA6F-F709B10E79FB}">
      <text>
        <r>
          <rPr>
            <b/>
            <sz val="9"/>
            <color indexed="81"/>
            <rFont val="Tahoma"/>
            <family val="2"/>
          </rPr>
          <t>CEPICI:Prière lier la facture scannée</t>
        </r>
      </text>
    </comment>
    <comment ref="G73" authorId="0" shapeId="0" xr:uid="{D64E8263-6341-47A7-909C-4C12292970A3}">
      <text>
        <r>
          <rPr>
            <b/>
            <sz val="9"/>
            <color indexed="81"/>
            <rFont val="Tahoma"/>
            <family val="2"/>
          </rPr>
          <t>CEPICI:Prière lier la DD scannée</t>
        </r>
        <r>
          <rPr>
            <sz val="9"/>
            <color indexed="81"/>
            <rFont val="Tahoma"/>
            <family val="2"/>
          </rPr>
          <t xml:space="preserve">
</t>
        </r>
      </text>
    </comment>
    <comment ref="F74" authorId="0" shapeId="0" xr:uid="{316446FB-3CBF-4961-A12E-12BF1D53CDC3}">
      <text>
        <r>
          <rPr>
            <b/>
            <sz val="9"/>
            <color indexed="81"/>
            <rFont val="Tahoma"/>
            <family val="2"/>
          </rPr>
          <t>CEPICI:Prière lier la facture scannée</t>
        </r>
      </text>
    </comment>
    <comment ref="G74" authorId="0" shapeId="0" xr:uid="{22D9F8D2-F6D5-40BD-AF3F-F6D44D246CE7}">
      <text>
        <r>
          <rPr>
            <b/>
            <sz val="9"/>
            <color indexed="81"/>
            <rFont val="Tahoma"/>
            <family val="2"/>
          </rPr>
          <t>CEPICI:Prière lier la DD scannée</t>
        </r>
        <r>
          <rPr>
            <sz val="9"/>
            <color indexed="81"/>
            <rFont val="Tahoma"/>
            <family val="2"/>
          </rPr>
          <t xml:space="preserve">
</t>
        </r>
      </text>
    </comment>
    <comment ref="F75" authorId="0" shapeId="0" xr:uid="{D62E07F8-4D58-40B2-909F-37F544E84566}">
      <text>
        <r>
          <rPr>
            <b/>
            <sz val="9"/>
            <color indexed="81"/>
            <rFont val="Tahoma"/>
            <family val="2"/>
          </rPr>
          <t>CEPICI:Prière lier la facture scannée</t>
        </r>
      </text>
    </comment>
    <comment ref="G75" authorId="0" shapeId="0" xr:uid="{9FD2C32A-B50E-499C-8928-EF7EFE2694B6}">
      <text>
        <r>
          <rPr>
            <b/>
            <sz val="9"/>
            <color indexed="81"/>
            <rFont val="Tahoma"/>
            <family val="2"/>
          </rPr>
          <t>CEPICI:Prière lier la DD scannée</t>
        </r>
        <r>
          <rPr>
            <sz val="9"/>
            <color indexed="81"/>
            <rFont val="Tahoma"/>
            <family val="2"/>
          </rPr>
          <t xml:space="preserve">
</t>
        </r>
      </text>
    </comment>
    <comment ref="F76" authorId="0" shapeId="0" xr:uid="{D3FA2827-68FD-46A2-BF99-344900B84586}">
      <text>
        <r>
          <rPr>
            <b/>
            <sz val="9"/>
            <color indexed="81"/>
            <rFont val="Tahoma"/>
            <family val="2"/>
          </rPr>
          <t>CEPICI:Prière lier la facture scannée</t>
        </r>
      </text>
    </comment>
    <comment ref="G76" authorId="0" shapeId="0" xr:uid="{DA10436C-927C-4E73-959A-D8E0DC03A1C4}">
      <text>
        <r>
          <rPr>
            <b/>
            <sz val="9"/>
            <color indexed="81"/>
            <rFont val="Tahoma"/>
            <family val="2"/>
          </rPr>
          <t>CEPICI:Prière lier la DD scannée</t>
        </r>
        <r>
          <rPr>
            <sz val="9"/>
            <color indexed="81"/>
            <rFont val="Tahoma"/>
            <family val="2"/>
          </rPr>
          <t xml:space="preserve">
</t>
        </r>
      </text>
    </comment>
    <comment ref="F77" authorId="0" shapeId="0" xr:uid="{486B5D5D-B409-43AB-864B-D1DE2DE46E4E}">
      <text>
        <r>
          <rPr>
            <b/>
            <sz val="9"/>
            <color indexed="81"/>
            <rFont val="Tahoma"/>
            <family val="2"/>
          </rPr>
          <t>CEPICI:Prière lier la facture scannée</t>
        </r>
      </text>
    </comment>
    <comment ref="G77" authorId="0" shapeId="0" xr:uid="{11D00701-1C17-4E8B-B132-4F6E790E786C}">
      <text>
        <r>
          <rPr>
            <b/>
            <sz val="9"/>
            <color indexed="81"/>
            <rFont val="Tahoma"/>
            <family val="2"/>
          </rPr>
          <t>CEPICI:Prière lier la DD scannée</t>
        </r>
        <r>
          <rPr>
            <sz val="9"/>
            <color indexed="81"/>
            <rFont val="Tahoma"/>
            <family val="2"/>
          </rPr>
          <t xml:space="preserve">
</t>
        </r>
      </text>
    </comment>
    <comment ref="F78" authorId="0" shapeId="0" xr:uid="{E5D49803-ACB6-4DD6-A074-5E06FF5B118F}">
      <text>
        <r>
          <rPr>
            <b/>
            <sz val="9"/>
            <color indexed="81"/>
            <rFont val="Tahoma"/>
            <family val="2"/>
          </rPr>
          <t>CEPICI:Prière lier la facture scannée</t>
        </r>
      </text>
    </comment>
    <comment ref="G78" authorId="0" shapeId="0" xr:uid="{A93E6F03-6DB1-4E47-9C29-84E79C7DCBFA}">
      <text>
        <r>
          <rPr>
            <b/>
            <sz val="9"/>
            <color indexed="81"/>
            <rFont val="Tahoma"/>
            <family val="2"/>
          </rPr>
          <t>CEPICI:Prière lier la DD scannée</t>
        </r>
        <r>
          <rPr>
            <sz val="9"/>
            <color indexed="81"/>
            <rFont val="Tahoma"/>
            <family val="2"/>
          </rPr>
          <t xml:space="preserve">
</t>
        </r>
      </text>
    </comment>
    <comment ref="F79" authorId="0" shapeId="0" xr:uid="{5262B7FB-A141-4128-88AA-E2E82379693F}">
      <text>
        <r>
          <rPr>
            <b/>
            <sz val="9"/>
            <color indexed="81"/>
            <rFont val="Tahoma"/>
            <family val="2"/>
          </rPr>
          <t>CEPICI:Prière lier la facture scannée</t>
        </r>
      </text>
    </comment>
    <comment ref="G79" authorId="0" shapeId="0" xr:uid="{D0CC9C44-EAD2-4C4D-9C8A-2336F6A61C56}">
      <text>
        <r>
          <rPr>
            <b/>
            <sz val="9"/>
            <color indexed="81"/>
            <rFont val="Tahoma"/>
            <family val="2"/>
          </rPr>
          <t>CEPICI:Prière lier la DD scannée</t>
        </r>
        <r>
          <rPr>
            <sz val="9"/>
            <color indexed="81"/>
            <rFont val="Tahoma"/>
            <family val="2"/>
          </rPr>
          <t xml:space="preserve">
</t>
        </r>
      </text>
    </comment>
    <comment ref="F80" authorId="0" shapeId="0" xr:uid="{E6816558-09A0-44FD-87E5-36DFCEF63A8C}">
      <text>
        <r>
          <rPr>
            <b/>
            <sz val="9"/>
            <color indexed="81"/>
            <rFont val="Tahoma"/>
            <family val="2"/>
          </rPr>
          <t>CEPICI:Prière lier la facture scannée</t>
        </r>
      </text>
    </comment>
    <comment ref="G80" authorId="0" shapeId="0" xr:uid="{B7D22277-9B57-43A6-BA34-BA9D9BCE59C7}">
      <text>
        <r>
          <rPr>
            <b/>
            <sz val="9"/>
            <color indexed="81"/>
            <rFont val="Tahoma"/>
            <family val="2"/>
          </rPr>
          <t>CEPICI:Prière lier la DD scannée</t>
        </r>
        <r>
          <rPr>
            <sz val="9"/>
            <color indexed="81"/>
            <rFont val="Tahoma"/>
            <family val="2"/>
          </rPr>
          <t xml:space="preserve">
</t>
        </r>
      </text>
    </comment>
    <comment ref="F81" authorId="0" shapeId="0" xr:uid="{99B6B736-94FA-451F-8676-1A19B9FB317A}">
      <text>
        <r>
          <rPr>
            <b/>
            <sz val="9"/>
            <color indexed="81"/>
            <rFont val="Tahoma"/>
            <family val="2"/>
          </rPr>
          <t>CEPICI:Prière lier la facture scannée</t>
        </r>
      </text>
    </comment>
    <comment ref="G81" authorId="0" shapeId="0" xr:uid="{E77D4534-511E-48D3-8F0E-D0F0DB5E8329}">
      <text>
        <r>
          <rPr>
            <b/>
            <sz val="9"/>
            <color indexed="81"/>
            <rFont val="Tahoma"/>
            <family val="2"/>
          </rPr>
          <t>CEPICI:Prière lier la DD scannée</t>
        </r>
        <r>
          <rPr>
            <sz val="9"/>
            <color indexed="81"/>
            <rFont val="Tahoma"/>
            <family val="2"/>
          </rPr>
          <t xml:space="preserve">
</t>
        </r>
      </text>
    </comment>
    <comment ref="F82" authorId="0" shapeId="0" xr:uid="{37A25DDD-E436-40B9-A495-247EACFD0362}">
      <text>
        <r>
          <rPr>
            <b/>
            <sz val="9"/>
            <color indexed="81"/>
            <rFont val="Tahoma"/>
            <family val="2"/>
          </rPr>
          <t>CEPICI:Prière lier la facture scannée</t>
        </r>
      </text>
    </comment>
    <comment ref="G82" authorId="0" shapeId="0" xr:uid="{39A4BE8F-AD38-4803-90E2-6157C3A114F5}">
      <text>
        <r>
          <rPr>
            <b/>
            <sz val="9"/>
            <color indexed="81"/>
            <rFont val="Tahoma"/>
            <family val="2"/>
          </rPr>
          <t>CEPICI:Prière lier la DD scannée</t>
        </r>
        <r>
          <rPr>
            <sz val="9"/>
            <color indexed="81"/>
            <rFont val="Tahoma"/>
            <family val="2"/>
          </rPr>
          <t xml:space="preserve">
</t>
        </r>
      </text>
    </comment>
    <comment ref="F83" authorId="0" shapeId="0" xr:uid="{4DD6B8FE-C7CB-4D9F-A050-B0AFCA4EAFB4}">
      <text>
        <r>
          <rPr>
            <b/>
            <sz val="9"/>
            <color indexed="81"/>
            <rFont val="Tahoma"/>
            <family val="2"/>
          </rPr>
          <t>CEPICI:Prière lier la facture scannée</t>
        </r>
      </text>
    </comment>
    <comment ref="G83" authorId="0" shapeId="0" xr:uid="{F2E4A0DE-0FE8-45DA-B22F-AED6F1D658DB}">
      <text>
        <r>
          <rPr>
            <b/>
            <sz val="9"/>
            <color indexed="81"/>
            <rFont val="Tahoma"/>
            <family val="2"/>
          </rPr>
          <t>CEPICI:Prière lier la DD scannée</t>
        </r>
        <r>
          <rPr>
            <sz val="9"/>
            <color indexed="81"/>
            <rFont val="Tahoma"/>
            <family val="2"/>
          </rPr>
          <t xml:space="preserve">
</t>
        </r>
      </text>
    </comment>
    <comment ref="F84" authorId="0" shapeId="0" xr:uid="{8DD5A236-0AC8-479D-A04E-5F057E47FE87}">
      <text>
        <r>
          <rPr>
            <b/>
            <sz val="9"/>
            <color indexed="81"/>
            <rFont val="Tahoma"/>
            <family val="2"/>
          </rPr>
          <t>CEPICI:Prière lier la facture scannée</t>
        </r>
      </text>
    </comment>
    <comment ref="G84" authorId="0" shapeId="0" xr:uid="{0ED7547E-6A01-48DE-8F58-01E7A74C6B5E}">
      <text>
        <r>
          <rPr>
            <b/>
            <sz val="9"/>
            <color indexed="81"/>
            <rFont val="Tahoma"/>
            <family val="2"/>
          </rPr>
          <t>CEPICI:Prière lier la DD scannée</t>
        </r>
        <r>
          <rPr>
            <sz val="9"/>
            <color indexed="81"/>
            <rFont val="Tahoma"/>
            <family val="2"/>
          </rPr>
          <t xml:space="preserve">
</t>
        </r>
      </text>
    </comment>
    <comment ref="F85" authorId="0" shapeId="0" xr:uid="{D5AE39E4-933B-4C10-A0F0-3EADF7AFD4AB}">
      <text>
        <r>
          <rPr>
            <b/>
            <sz val="9"/>
            <color indexed="81"/>
            <rFont val="Tahoma"/>
            <family val="2"/>
          </rPr>
          <t>CEPICI:Prière lier la facture scannée</t>
        </r>
      </text>
    </comment>
    <comment ref="G85" authorId="0" shapeId="0" xr:uid="{9DC63CF3-1771-4053-8FC7-0A2B220345EE}">
      <text>
        <r>
          <rPr>
            <b/>
            <sz val="9"/>
            <color indexed="81"/>
            <rFont val="Tahoma"/>
            <family val="2"/>
          </rPr>
          <t>CEPICI:Prière lier la DD scannée</t>
        </r>
        <r>
          <rPr>
            <sz val="9"/>
            <color indexed="81"/>
            <rFont val="Tahoma"/>
            <family val="2"/>
          </rPr>
          <t xml:space="preserve">
</t>
        </r>
      </text>
    </comment>
    <comment ref="F86" authorId="0" shapeId="0" xr:uid="{5D2B6BE3-427F-40C3-BDAF-DCC9A00160EC}">
      <text>
        <r>
          <rPr>
            <b/>
            <sz val="9"/>
            <color indexed="81"/>
            <rFont val="Tahoma"/>
            <family val="2"/>
          </rPr>
          <t>CEPICI:Prière lier la facture scannée</t>
        </r>
      </text>
    </comment>
    <comment ref="G86" authorId="0" shapeId="0" xr:uid="{30639126-FA9C-4CD1-8E40-7259CD76CB5D}">
      <text>
        <r>
          <rPr>
            <b/>
            <sz val="9"/>
            <color indexed="81"/>
            <rFont val="Tahoma"/>
            <family val="2"/>
          </rPr>
          <t>CEPICI:Prière lier la DD scannée</t>
        </r>
        <r>
          <rPr>
            <sz val="9"/>
            <color indexed="81"/>
            <rFont val="Tahoma"/>
            <family val="2"/>
          </rPr>
          <t xml:space="preserve">
</t>
        </r>
      </text>
    </comment>
    <comment ref="F87" authorId="0" shapeId="0" xr:uid="{6B267C17-0C63-4D0D-82E8-DDA3791371FB}">
      <text>
        <r>
          <rPr>
            <b/>
            <sz val="9"/>
            <color indexed="81"/>
            <rFont val="Tahoma"/>
            <family val="2"/>
          </rPr>
          <t>CEPICI:Prière lier la facture scannée</t>
        </r>
      </text>
    </comment>
    <comment ref="G87" authorId="0" shapeId="0" xr:uid="{52DD2F06-A573-4AF2-80F1-E1B9CFE29A91}">
      <text>
        <r>
          <rPr>
            <b/>
            <sz val="9"/>
            <color indexed="81"/>
            <rFont val="Tahoma"/>
            <family val="2"/>
          </rPr>
          <t>CEPICI:Prière lier la DD scannée</t>
        </r>
        <r>
          <rPr>
            <sz val="9"/>
            <color indexed="81"/>
            <rFont val="Tahoma"/>
            <family val="2"/>
          </rPr>
          <t xml:space="preserve">
</t>
        </r>
      </text>
    </comment>
    <comment ref="F88" authorId="0" shapeId="0" xr:uid="{7F5B12DB-8409-4DA2-B411-DA65ACFAC87C}">
      <text>
        <r>
          <rPr>
            <b/>
            <sz val="9"/>
            <color indexed="81"/>
            <rFont val="Tahoma"/>
            <family val="2"/>
          </rPr>
          <t>CEPICI:Prière lier la facture scannée</t>
        </r>
      </text>
    </comment>
    <comment ref="G88" authorId="0" shapeId="0" xr:uid="{B552A03A-5E8D-42D3-A568-8A7CB147F67D}">
      <text>
        <r>
          <rPr>
            <b/>
            <sz val="9"/>
            <color indexed="81"/>
            <rFont val="Tahoma"/>
            <family val="2"/>
          </rPr>
          <t>CEPICI:Prière lier la DD scannée</t>
        </r>
        <r>
          <rPr>
            <sz val="9"/>
            <color indexed="81"/>
            <rFont val="Tahoma"/>
            <family val="2"/>
          </rPr>
          <t xml:space="preserve">
</t>
        </r>
      </text>
    </comment>
    <comment ref="F89" authorId="0" shapeId="0" xr:uid="{0179B327-E20E-4506-B980-7E7FD574E25F}">
      <text>
        <r>
          <rPr>
            <b/>
            <sz val="9"/>
            <color indexed="81"/>
            <rFont val="Tahoma"/>
            <family val="2"/>
          </rPr>
          <t>CEPICI:Prière lier la facture scannée</t>
        </r>
      </text>
    </comment>
    <comment ref="G89" authorId="0" shapeId="0" xr:uid="{A1179AA2-4B22-4CC6-AA08-DB8ABF6D21A2}">
      <text>
        <r>
          <rPr>
            <b/>
            <sz val="9"/>
            <color indexed="81"/>
            <rFont val="Tahoma"/>
            <family val="2"/>
          </rPr>
          <t>CEPICI:Prière lier la DD scannée</t>
        </r>
        <r>
          <rPr>
            <sz val="9"/>
            <color indexed="81"/>
            <rFont val="Tahoma"/>
            <family val="2"/>
          </rPr>
          <t xml:space="preserve">
</t>
        </r>
      </text>
    </comment>
    <comment ref="F90" authorId="0" shapeId="0" xr:uid="{3824A7BB-4C6C-4988-81C9-33002EBDC7C0}">
      <text>
        <r>
          <rPr>
            <b/>
            <sz val="9"/>
            <color indexed="81"/>
            <rFont val="Tahoma"/>
            <family val="2"/>
          </rPr>
          <t>CEPICI:Prière lier la facture scannée</t>
        </r>
      </text>
    </comment>
    <comment ref="G90" authorId="0" shapeId="0" xr:uid="{CFB75D72-3221-4E40-B33F-6BFF148A4ADE}">
      <text>
        <r>
          <rPr>
            <b/>
            <sz val="9"/>
            <color indexed="81"/>
            <rFont val="Tahoma"/>
            <family val="2"/>
          </rPr>
          <t>CEPICI:Prière lier la DD scannée</t>
        </r>
        <r>
          <rPr>
            <sz val="9"/>
            <color indexed="81"/>
            <rFont val="Tahoma"/>
            <family val="2"/>
          </rPr>
          <t xml:space="preserve">
</t>
        </r>
      </text>
    </comment>
    <comment ref="F91" authorId="0" shapeId="0" xr:uid="{CD2741CC-59C4-40FE-988C-519B2C66D14F}">
      <text>
        <r>
          <rPr>
            <b/>
            <sz val="9"/>
            <color indexed="81"/>
            <rFont val="Tahoma"/>
            <family val="2"/>
          </rPr>
          <t>CEPICI:Prière lier la facture scannée</t>
        </r>
      </text>
    </comment>
    <comment ref="G91" authorId="0" shapeId="0" xr:uid="{6DA40F2D-39D5-4A83-B3D3-28DB35A806EF}">
      <text>
        <r>
          <rPr>
            <b/>
            <sz val="9"/>
            <color indexed="81"/>
            <rFont val="Tahoma"/>
            <family val="2"/>
          </rPr>
          <t>CEPICI:Prière lier la DD scannée</t>
        </r>
        <r>
          <rPr>
            <sz val="9"/>
            <color indexed="81"/>
            <rFont val="Tahoma"/>
            <family val="2"/>
          </rPr>
          <t xml:space="preserve">
</t>
        </r>
      </text>
    </comment>
    <comment ref="F92" authorId="0" shapeId="0" xr:uid="{F9BAB780-9535-4C61-B120-773220A9DCCF}">
      <text>
        <r>
          <rPr>
            <b/>
            <sz val="9"/>
            <color indexed="81"/>
            <rFont val="Tahoma"/>
            <family val="2"/>
          </rPr>
          <t>CEPICI:Prière lier la facture scannée</t>
        </r>
      </text>
    </comment>
    <comment ref="G92" authorId="0" shapeId="0" xr:uid="{7476CE58-7685-4676-B991-24C2B1861942}">
      <text>
        <r>
          <rPr>
            <b/>
            <sz val="9"/>
            <color indexed="81"/>
            <rFont val="Tahoma"/>
            <family val="2"/>
          </rPr>
          <t>CEPICI:Prière lier la DD scannée</t>
        </r>
        <r>
          <rPr>
            <sz val="9"/>
            <color indexed="81"/>
            <rFont val="Tahoma"/>
            <family val="2"/>
          </rPr>
          <t xml:space="preserve">
</t>
        </r>
      </text>
    </comment>
    <comment ref="F93" authorId="0" shapeId="0" xr:uid="{1A3EF2B9-9E3D-49D8-8CE1-DD36CAA8911F}">
      <text>
        <r>
          <rPr>
            <b/>
            <sz val="9"/>
            <color indexed="81"/>
            <rFont val="Tahoma"/>
            <family val="2"/>
          </rPr>
          <t>CEPICI:Prière lier la facture scannée</t>
        </r>
      </text>
    </comment>
    <comment ref="G93" authorId="0" shapeId="0" xr:uid="{D6FA9829-D1A4-4D85-996C-185838DA9520}">
      <text>
        <r>
          <rPr>
            <b/>
            <sz val="9"/>
            <color indexed="81"/>
            <rFont val="Tahoma"/>
            <family val="2"/>
          </rPr>
          <t>CEPICI:Prière lier la DD scannée</t>
        </r>
        <r>
          <rPr>
            <sz val="9"/>
            <color indexed="81"/>
            <rFont val="Tahoma"/>
            <family val="2"/>
          </rPr>
          <t xml:space="preserve">
</t>
        </r>
      </text>
    </comment>
    <comment ref="F94" authorId="0" shapeId="0" xr:uid="{95682173-6F89-4909-AB8B-7EADA1D4B1CE}">
      <text>
        <r>
          <rPr>
            <b/>
            <sz val="9"/>
            <color indexed="81"/>
            <rFont val="Tahoma"/>
            <family val="2"/>
          </rPr>
          <t>CEPICI:Prière lier la facture scannée</t>
        </r>
      </text>
    </comment>
    <comment ref="G94" authorId="0" shapeId="0" xr:uid="{A02E8A79-FA20-4792-BF5F-7DC8AE198467}">
      <text>
        <r>
          <rPr>
            <b/>
            <sz val="9"/>
            <color indexed="81"/>
            <rFont val="Tahoma"/>
            <family val="2"/>
          </rPr>
          <t>CEPICI:Prière lier la DD scannée</t>
        </r>
        <r>
          <rPr>
            <sz val="9"/>
            <color indexed="81"/>
            <rFont val="Tahoma"/>
            <family val="2"/>
          </rPr>
          <t xml:space="preserve">
</t>
        </r>
      </text>
    </comment>
    <comment ref="F95" authorId="0" shapeId="0" xr:uid="{B9D96FAB-E209-4056-B882-4C51A5E2A3A7}">
      <text>
        <r>
          <rPr>
            <b/>
            <sz val="9"/>
            <color indexed="81"/>
            <rFont val="Tahoma"/>
            <family val="2"/>
          </rPr>
          <t>CEPICI:Prière lier la facture scannée</t>
        </r>
      </text>
    </comment>
    <comment ref="G95" authorId="0" shapeId="0" xr:uid="{98444AB5-8105-4177-9833-62FBFAA543AB}">
      <text>
        <r>
          <rPr>
            <b/>
            <sz val="9"/>
            <color indexed="81"/>
            <rFont val="Tahoma"/>
            <family val="2"/>
          </rPr>
          <t>CEPICI:Prière lier la DD scannée</t>
        </r>
        <r>
          <rPr>
            <sz val="9"/>
            <color indexed="81"/>
            <rFont val="Tahoma"/>
            <family val="2"/>
          </rPr>
          <t xml:space="preserve">
</t>
        </r>
      </text>
    </comment>
    <comment ref="F96" authorId="0" shapeId="0" xr:uid="{A5F1E410-41B5-470B-AC4F-D3CEFAD10177}">
      <text>
        <r>
          <rPr>
            <b/>
            <sz val="9"/>
            <color indexed="81"/>
            <rFont val="Tahoma"/>
            <family val="2"/>
          </rPr>
          <t>CEPICI:Prière lier la facture scannée</t>
        </r>
      </text>
    </comment>
    <comment ref="G96" authorId="0" shapeId="0" xr:uid="{60D6947A-2BE9-43C2-A33D-AE7F7DB1590C}">
      <text>
        <r>
          <rPr>
            <b/>
            <sz val="9"/>
            <color indexed="81"/>
            <rFont val="Tahoma"/>
            <family val="2"/>
          </rPr>
          <t>CEPICI:Prière lier la DD scannée</t>
        </r>
        <r>
          <rPr>
            <sz val="9"/>
            <color indexed="81"/>
            <rFont val="Tahoma"/>
            <family val="2"/>
          </rPr>
          <t xml:space="preserve">
</t>
        </r>
      </text>
    </comment>
    <comment ref="F97" authorId="0" shapeId="0" xr:uid="{F82C6394-36A3-424A-AF22-40D4D6B2C087}">
      <text>
        <r>
          <rPr>
            <b/>
            <sz val="9"/>
            <color indexed="81"/>
            <rFont val="Tahoma"/>
            <family val="2"/>
          </rPr>
          <t>CEPICI:Prière lier la facture scannée</t>
        </r>
      </text>
    </comment>
    <comment ref="G97" authorId="0" shapeId="0" xr:uid="{E69F4B10-2934-45EE-9E5F-5A3B49FCD325}">
      <text>
        <r>
          <rPr>
            <b/>
            <sz val="9"/>
            <color indexed="81"/>
            <rFont val="Tahoma"/>
            <family val="2"/>
          </rPr>
          <t>CEPICI:Prière lier la DD scannée</t>
        </r>
        <r>
          <rPr>
            <sz val="9"/>
            <color indexed="81"/>
            <rFont val="Tahoma"/>
            <family val="2"/>
          </rPr>
          <t xml:space="preserve">
</t>
        </r>
      </text>
    </comment>
    <comment ref="F98" authorId="0" shapeId="0" xr:uid="{C3AAA6BF-C79E-4FC0-B45A-D2CE03789069}">
      <text>
        <r>
          <rPr>
            <b/>
            <sz val="9"/>
            <color indexed="81"/>
            <rFont val="Tahoma"/>
            <family val="2"/>
          </rPr>
          <t>CEPICI:Prière lier la facture scannée</t>
        </r>
      </text>
    </comment>
    <comment ref="G98" authorId="0" shapeId="0" xr:uid="{4DCF7E25-F91F-412F-9C15-A3968BEB2B62}">
      <text>
        <r>
          <rPr>
            <b/>
            <sz val="9"/>
            <color indexed="81"/>
            <rFont val="Tahoma"/>
            <family val="2"/>
          </rPr>
          <t>CEPICI:Prière lier la DD scannée</t>
        </r>
        <r>
          <rPr>
            <sz val="9"/>
            <color indexed="81"/>
            <rFont val="Tahoma"/>
            <family val="2"/>
          </rPr>
          <t xml:space="preserve">
</t>
        </r>
      </text>
    </comment>
    <comment ref="F99" authorId="0" shapeId="0" xr:uid="{22188AA8-1A7B-44A8-A692-044AAE3AAB51}">
      <text>
        <r>
          <rPr>
            <b/>
            <sz val="9"/>
            <color indexed="81"/>
            <rFont val="Tahoma"/>
            <family val="2"/>
          </rPr>
          <t>CEPICI:Prière lier la facture scannée</t>
        </r>
      </text>
    </comment>
    <comment ref="G99" authorId="0" shapeId="0" xr:uid="{3EAD81E8-63B6-43AA-840B-C2E4844A90F9}">
      <text>
        <r>
          <rPr>
            <b/>
            <sz val="9"/>
            <color indexed="81"/>
            <rFont val="Tahoma"/>
            <family val="2"/>
          </rPr>
          <t>CEPICI:Prière lier la DD scannée</t>
        </r>
        <r>
          <rPr>
            <sz val="9"/>
            <color indexed="81"/>
            <rFont val="Tahoma"/>
            <family val="2"/>
          </rPr>
          <t xml:space="preserve">
</t>
        </r>
      </text>
    </comment>
    <comment ref="F100" authorId="0" shapeId="0" xr:uid="{B5902265-7295-4B70-B02D-B637A3EFADAA}">
      <text>
        <r>
          <rPr>
            <b/>
            <sz val="9"/>
            <color indexed="81"/>
            <rFont val="Tahoma"/>
            <family val="2"/>
          </rPr>
          <t>CEPICI:Prière lier la facture scannée</t>
        </r>
      </text>
    </comment>
    <comment ref="G100" authorId="0" shapeId="0" xr:uid="{7571A94D-C355-4E7B-B3BE-0DE439CC05A9}">
      <text>
        <r>
          <rPr>
            <b/>
            <sz val="9"/>
            <color indexed="81"/>
            <rFont val="Tahoma"/>
            <family val="2"/>
          </rPr>
          <t>CEPICI:Prière lier la DD scannée</t>
        </r>
        <r>
          <rPr>
            <sz val="9"/>
            <color indexed="81"/>
            <rFont val="Tahoma"/>
            <family val="2"/>
          </rPr>
          <t xml:space="preserve">
</t>
        </r>
      </text>
    </comment>
    <comment ref="F101" authorId="0" shapeId="0" xr:uid="{D6DA6C52-BC40-4BE1-99B9-65C2AF18D0EB}">
      <text>
        <r>
          <rPr>
            <b/>
            <sz val="9"/>
            <color indexed="81"/>
            <rFont val="Tahoma"/>
            <family val="2"/>
          </rPr>
          <t>CEPICI:Prière lier la facture scannée</t>
        </r>
      </text>
    </comment>
    <comment ref="G101" authorId="0" shapeId="0" xr:uid="{78E4A8CA-A5FB-48D8-88E0-F91A7FB2031E}">
      <text>
        <r>
          <rPr>
            <b/>
            <sz val="9"/>
            <color indexed="81"/>
            <rFont val="Tahoma"/>
            <family val="2"/>
          </rPr>
          <t>CEPICI:Prière lier la DD scannée</t>
        </r>
        <r>
          <rPr>
            <sz val="9"/>
            <color indexed="81"/>
            <rFont val="Tahoma"/>
            <family val="2"/>
          </rPr>
          <t xml:space="preserve">
</t>
        </r>
      </text>
    </comment>
    <comment ref="F102" authorId="0" shapeId="0" xr:uid="{69E064C2-0A1E-4C12-B5D9-E50F6E42F23B}">
      <text>
        <r>
          <rPr>
            <b/>
            <sz val="9"/>
            <color indexed="81"/>
            <rFont val="Tahoma"/>
            <family val="2"/>
          </rPr>
          <t>CEPICI:Prière lier la facture scannée</t>
        </r>
      </text>
    </comment>
    <comment ref="G102" authorId="0" shapeId="0" xr:uid="{9AF6EAAA-83DA-4763-AC2E-FB3CEC680CD0}">
      <text>
        <r>
          <rPr>
            <b/>
            <sz val="9"/>
            <color indexed="81"/>
            <rFont val="Tahoma"/>
            <family val="2"/>
          </rPr>
          <t>CEPICI:Prière lier la DD scannée</t>
        </r>
        <r>
          <rPr>
            <sz val="9"/>
            <color indexed="81"/>
            <rFont val="Tahoma"/>
            <family val="2"/>
          </rPr>
          <t xml:space="preserve">
</t>
        </r>
      </text>
    </comment>
    <comment ref="F103" authorId="0" shapeId="0" xr:uid="{CC7703EC-6DA3-43DD-8CC2-E5AEA6914FEC}">
      <text>
        <r>
          <rPr>
            <b/>
            <sz val="9"/>
            <color indexed="81"/>
            <rFont val="Tahoma"/>
            <family val="2"/>
          </rPr>
          <t>CEPICI:Prière lier la facture scannée</t>
        </r>
      </text>
    </comment>
    <comment ref="G103" authorId="0" shapeId="0" xr:uid="{FF25DA20-C585-425F-81DF-473E5388D535}">
      <text>
        <r>
          <rPr>
            <b/>
            <sz val="9"/>
            <color indexed="81"/>
            <rFont val="Tahoma"/>
            <family val="2"/>
          </rPr>
          <t>CEPICI:Prière lier la DD scannée</t>
        </r>
        <r>
          <rPr>
            <sz val="9"/>
            <color indexed="81"/>
            <rFont val="Tahoma"/>
            <family val="2"/>
          </rPr>
          <t xml:space="preserve">
</t>
        </r>
      </text>
    </comment>
    <comment ref="F104" authorId="0" shapeId="0" xr:uid="{7D4DCFA4-9BA3-4406-93E3-7B8F305CE551}">
      <text>
        <r>
          <rPr>
            <b/>
            <sz val="9"/>
            <color indexed="81"/>
            <rFont val="Tahoma"/>
            <family val="2"/>
          </rPr>
          <t>CEPICI:Prière lier la facture scannée</t>
        </r>
      </text>
    </comment>
    <comment ref="G104" authorId="0" shapeId="0" xr:uid="{319C8640-E58D-4F4A-B965-C383EFBB8F70}">
      <text>
        <r>
          <rPr>
            <b/>
            <sz val="9"/>
            <color indexed="81"/>
            <rFont val="Tahoma"/>
            <family val="2"/>
          </rPr>
          <t>CEPICI:Prière lier la DD scannée</t>
        </r>
        <r>
          <rPr>
            <sz val="9"/>
            <color indexed="81"/>
            <rFont val="Tahoma"/>
            <family val="2"/>
          </rPr>
          <t xml:space="preserve">
</t>
        </r>
      </text>
    </comment>
    <comment ref="F105" authorId="0" shapeId="0" xr:uid="{A78DF555-0AA7-4E36-928D-2FB5138F10BD}">
      <text>
        <r>
          <rPr>
            <b/>
            <sz val="9"/>
            <color indexed="81"/>
            <rFont val="Tahoma"/>
            <family val="2"/>
          </rPr>
          <t>CEPICI:Prière lier la facture scannée</t>
        </r>
      </text>
    </comment>
    <comment ref="G105" authorId="0" shapeId="0" xr:uid="{1A729B1F-1317-4006-9729-7658291A252A}">
      <text>
        <r>
          <rPr>
            <b/>
            <sz val="9"/>
            <color indexed="81"/>
            <rFont val="Tahoma"/>
            <family val="2"/>
          </rPr>
          <t>CEPICI:Prière lier la DD scannée</t>
        </r>
        <r>
          <rPr>
            <sz val="9"/>
            <color indexed="81"/>
            <rFont val="Tahoma"/>
            <family val="2"/>
          </rPr>
          <t xml:space="preserve">
</t>
        </r>
      </text>
    </comment>
    <comment ref="F106" authorId="0" shapeId="0" xr:uid="{F1DACDFB-63BC-4031-AEAA-7E62E14AA634}">
      <text>
        <r>
          <rPr>
            <b/>
            <sz val="9"/>
            <color indexed="81"/>
            <rFont val="Tahoma"/>
            <family val="2"/>
          </rPr>
          <t>CEPICI:Prière lier la facture scannée</t>
        </r>
      </text>
    </comment>
    <comment ref="G106" authorId="0" shapeId="0" xr:uid="{15B61821-3994-48DC-B6F4-129AC1F5EC7E}">
      <text>
        <r>
          <rPr>
            <b/>
            <sz val="9"/>
            <color indexed="81"/>
            <rFont val="Tahoma"/>
            <family val="2"/>
          </rPr>
          <t>CEPICI:Prière lier la DD scannée</t>
        </r>
        <r>
          <rPr>
            <sz val="9"/>
            <color indexed="81"/>
            <rFont val="Tahoma"/>
            <family val="2"/>
          </rPr>
          <t xml:space="preserve">
</t>
        </r>
      </text>
    </comment>
    <comment ref="F107" authorId="0" shapeId="0" xr:uid="{E2B52BCD-E02A-4D83-9D9E-95276E2AA99A}">
      <text>
        <r>
          <rPr>
            <b/>
            <sz val="9"/>
            <color indexed="81"/>
            <rFont val="Tahoma"/>
            <family val="2"/>
          </rPr>
          <t>CEPICI:Prière lier la facture scannée</t>
        </r>
      </text>
    </comment>
    <comment ref="G107" authorId="0" shapeId="0" xr:uid="{A55FCAAE-C45E-4066-96E3-369BD037DCB4}">
      <text>
        <r>
          <rPr>
            <b/>
            <sz val="9"/>
            <color indexed="81"/>
            <rFont val="Tahoma"/>
            <family val="2"/>
          </rPr>
          <t>CEPICI:Prière lier la DD scannée</t>
        </r>
        <r>
          <rPr>
            <sz val="9"/>
            <color indexed="81"/>
            <rFont val="Tahoma"/>
            <family val="2"/>
          </rPr>
          <t xml:space="preserve">
</t>
        </r>
      </text>
    </comment>
    <comment ref="F108" authorId="0" shapeId="0" xr:uid="{677B9724-3E3A-4B8B-A48B-1CA46FA34412}">
      <text>
        <r>
          <rPr>
            <b/>
            <sz val="9"/>
            <color indexed="81"/>
            <rFont val="Tahoma"/>
            <family val="2"/>
          </rPr>
          <t>CEPICI:Prière lier la facture scannée</t>
        </r>
      </text>
    </comment>
    <comment ref="G108" authorId="0" shapeId="0" xr:uid="{F74061AB-0E15-49F2-A8C9-81499BE3C246}">
      <text>
        <r>
          <rPr>
            <b/>
            <sz val="9"/>
            <color indexed="81"/>
            <rFont val="Tahoma"/>
            <family val="2"/>
          </rPr>
          <t>CEPICI:Prière lier la DD scannée</t>
        </r>
        <r>
          <rPr>
            <sz val="9"/>
            <color indexed="81"/>
            <rFont val="Tahoma"/>
            <family val="2"/>
          </rPr>
          <t xml:space="preserve">
</t>
        </r>
      </text>
    </comment>
    <comment ref="F109" authorId="0" shapeId="0" xr:uid="{13DB89C9-0C5B-4B08-8BF3-B1005DC5FA3D}">
      <text>
        <r>
          <rPr>
            <b/>
            <sz val="9"/>
            <color indexed="81"/>
            <rFont val="Tahoma"/>
            <family val="2"/>
          </rPr>
          <t>CEPICI:Prière lier la facture scannée</t>
        </r>
      </text>
    </comment>
    <comment ref="G109" authorId="0" shapeId="0" xr:uid="{27E62BA7-EAB7-4AA4-8309-EC05DB23DB99}">
      <text>
        <r>
          <rPr>
            <b/>
            <sz val="9"/>
            <color indexed="81"/>
            <rFont val="Tahoma"/>
            <family val="2"/>
          </rPr>
          <t>CEPICI:Prière lier la DD scannée</t>
        </r>
        <r>
          <rPr>
            <sz val="9"/>
            <color indexed="81"/>
            <rFont val="Tahoma"/>
            <family val="2"/>
          </rPr>
          <t xml:space="preserve">
</t>
        </r>
      </text>
    </comment>
    <comment ref="F110" authorId="0" shapeId="0" xr:uid="{D2C5D9B2-8812-4BA7-B211-0465FBBA0D3E}">
      <text>
        <r>
          <rPr>
            <b/>
            <sz val="9"/>
            <color indexed="81"/>
            <rFont val="Tahoma"/>
            <family val="2"/>
          </rPr>
          <t>CEPICI:Prière lier la facture scannée</t>
        </r>
      </text>
    </comment>
    <comment ref="G110" authorId="0" shapeId="0" xr:uid="{3479757A-E89C-4F5A-BDCF-177C161B703E}">
      <text>
        <r>
          <rPr>
            <b/>
            <sz val="9"/>
            <color indexed="81"/>
            <rFont val="Tahoma"/>
            <family val="2"/>
          </rPr>
          <t>CEPICI:Prière lier la DD scannée</t>
        </r>
        <r>
          <rPr>
            <sz val="9"/>
            <color indexed="81"/>
            <rFont val="Tahoma"/>
            <family val="2"/>
          </rPr>
          <t xml:space="preserve">
</t>
        </r>
      </text>
    </comment>
    <comment ref="F111" authorId="0" shapeId="0" xr:uid="{A8BD05B2-94AB-45C1-8923-BA2268162286}">
      <text>
        <r>
          <rPr>
            <b/>
            <sz val="9"/>
            <color indexed="81"/>
            <rFont val="Tahoma"/>
            <family val="2"/>
          </rPr>
          <t>CEPICI:Prière lier la facture scannée</t>
        </r>
      </text>
    </comment>
    <comment ref="G111" authorId="0" shapeId="0" xr:uid="{4DFB05CE-5BDE-4860-8AFB-574B6B9B81E3}">
      <text>
        <r>
          <rPr>
            <b/>
            <sz val="9"/>
            <color indexed="81"/>
            <rFont val="Tahoma"/>
            <family val="2"/>
          </rPr>
          <t>CEPICI:Prière lier la DD scannée</t>
        </r>
        <r>
          <rPr>
            <sz val="9"/>
            <color indexed="81"/>
            <rFont val="Tahoma"/>
            <family val="2"/>
          </rPr>
          <t xml:space="preserve">
</t>
        </r>
      </text>
    </comment>
    <comment ref="F112" authorId="0" shapeId="0" xr:uid="{E3FB7F0E-1AA6-4E43-97D6-1E16AD2DA643}">
      <text>
        <r>
          <rPr>
            <b/>
            <sz val="9"/>
            <color indexed="81"/>
            <rFont val="Tahoma"/>
            <family val="2"/>
          </rPr>
          <t>CEPICI:Prière lier la facture scannée</t>
        </r>
      </text>
    </comment>
    <comment ref="G112" authorId="0" shapeId="0" xr:uid="{6C2A1336-390D-4C8C-B4C9-7E27EE705F55}">
      <text>
        <r>
          <rPr>
            <b/>
            <sz val="9"/>
            <color indexed="81"/>
            <rFont val="Tahoma"/>
            <family val="2"/>
          </rPr>
          <t>CEPICI:Prière lier la DD scannée</t>
        </r>
        <r>
          <rPr>
            <sz val="9"/>
            <color indexed="81"/>
            <rFont val="Tahoma"/>
            <family val="2"/>
          </rPr>
          <t xml:space="preserve">
</t>
        </r>
      </text>
    </comment>
    <comment ref="F113" authorId="0" shapeId="0" xr:uid="{6DA30D56-CB9F-41D7-825E-CBEA635D8E01}">
      <text>
        <r>
          <rPr>
            <b/>
            <sz val="9"/>
            <color indexed="81"/>
            <rFont val="Tahoma"/>
            <family val="2"/>
          </rPr>
          <t>CEPICI:Prière lier la facture scannée</t>
        </r>
      </text>
    </comment>
    <comment ref="G113" authorId="0" shapeId="0" xr:uid="{931633E0-866E-4D15-BF50-5E855B09CF54}">
      <text>
        <r>
          <rPr>
            <b/>
            <sz val="9"/>
            <color indexed="81"/>
            <rFont val="Tahoma"/>
            <family val="2"/>
          </rPr>
          <t>CEPICI:Prière lier la DD scannée</t>
        </r>
        <r>
          <rPr>
            <sz val="9"/>
            <color indexed="81"/>
            <rFont val="Tahoma"/>
            <family val="2"/>
          </rPr>
          <t xml:space="preserve">
</t>
        </r>
      </text>
    </comment>
    <comment ref="F114" authorId="0" shapeId="0" xr:uid="{439919C1-894E-423D-8371-A6FFF93F502D}">
      <text>
        <r>
          <rPr>
            <b/>
            <sz val="9"/>
            <color indexed="81"/>
            <rFont val="Tahoma"/>
            <family val="2"/>
          </rPr>
          <t>CEPICI:Prière lier la facture scannée</t>
        </r>
      </text>
    </comment>
    <comment ref="G114" authorId="0" shapeId="0" xr:uid="{5AD2C31C-9C23-4EE8-BDB4-D8746263D763}">
      <text>
        <r>
          <rPr>
            <b/>
            <sz val="9"/>
            <color indexed="81"/>
            <rFont val="Tahoma"/>
            <family val="2"/>
          </rPr>
          <t>CEPICI:Prière lier la DD scannée</t>
        </r>
        <r>
          <rPr>
            <sz val="9"/>
            <color indexed="81"/>
            <rFont val="Tahoma"/>
            <family val="2"/>
          </rPr>
          <t xml:space="preserve">
</t>
        </r>
      </text>
    </comment>
    <comment ref="F115" authorId="0" shapeId="0" xr:uid="{70494710-227F-4BF3-9A75-910D2F8BD0D6}">
      <text>
        <r>
          <rPr>
            <b/>
            <sz val="9"/>
            <color indexed="81"/>
            <rFont val="Tahoma"/>
            <family val="2"/>
          </rPr>
          <t>CEPICI:Prière lier la facture scannée</t>
        </r>
      </text>
    </comment>
    <comment ref="G115" authorId="0" shapeId="0" xr:uid="{09CFF950-DA79-49AC-B590-55756BAB0242}">
      <text>
        <r>
          <rPr>
            <b/>
            <sz val="9"/>
            <color indexed="81"/>
            <rFont val="Tahoma"/>
            <family val="2"/>
          </rPr>
          <t>CEPICI:Prière lier la DD scannée</t>
        </r>
        <r>
          <rPr>
            <sz val="9"/>
            <color indexed="81"/>
            <rFont val="Tahoma"/>
            <family val="2"/>
          </rPr>
          <t xml:space="preserve">
</t>
        </r>
      </text>
    </comment>
    <comment ref="F116" authorId="0" shapeId="0" xr:uid="{EDDEFA3E-F2E5-427F-97C1-3937DD023CD4}">
      <text>
        <r>
          <rPr>
            <b/>
            <sz val="9"/>
            <color indexed="81"/>
            <rFont val="Tahoma"/>
            <family val="2"/>
          </rPr>
          <t>CEPICI:Prière lier la facture scannée</t>
        </r>
      </text>
    </comment>
    <comment ref="G116" authorId="0" shapeId="0" xr:uid="{E9125891-0FE1-4117-A665-6A5233ED0626}">
      <text>
        <r>
          <rPr>
            <b/>
            <sz val="9"/>
            <color indexed="81"/>
            <rFont val="Tahoma"/>
            <family val="2"/>
          </rPr>
          <t>CEPICI:Prière lier la DD scannée</t>
        </r>
        <r>
          <rPr>
            <sz val="9"/>
            <color indexed="81"/>
            <rFont val="Tahoma"/>
            <family val="2"/>
          </rPr>
          <t xml:space="preserve">
</t>
        </r>
      </text>
    </comment>
    <comment ref="F117" authorId="0" shapeId="0" xr:uid="{4CEF0ADB-8DEA-47A3-8141-EB4E382265E2}">
      <text>
        <r>
          <rPr>
            <b/>
            <sz val="9"/>
            <color indexed="81"/>
            <rFont val="Tahoma"/>
            <family val="2"/>
          </rPr>
          <t>CEPICI:Prière lier la facture scannée</t>
        </r>
      </text>
    </comment>
    <comment ref="G117" authorId="0" shapeId="0" xr:uid="{25264EF0-54C8-4EFE-B7B1-708A46E42714}">
      <text>
        <r>
          <rPr>
            <b/>
            <sz val="9"/>
            <color indexed="81"/>
            <rFont val="Tahoma"/>
            <family val="2"/>
          </rPr>
          <t>CEPICI:Prière lier la DD scannée</t>
        </r>
        <r>
          <rPr>
            <sz val="9"/>
            <color indexed="81"/>
            <rFont val="Tahoma"/>
            <family val="2"/>
          </rPr>
          <t xml:space="preserve">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Michèle ABOUE</author>
  </authors>
  <commentList>
    <comment ref="F20" authorId="0" shapeId="0" xr:uid="{4387290C-F0B9-43EC-934E-7B6BC3D95554}">
      <text>
        <r>
          <rPr>
            <b/>
            <sz val="9"/>
            <color indexed="81"/>
            <rFont val="Tahoma"/>
            <family val="2"/>
          </rPr>
          <t>CEPICI:Prière lier la facture scannée</t>
        </r>
        <r>
          <rPr>
            <sz val="9"/>
            <color indexed="81"/>
            <rFont val="Tahoma"/>
            <family val="2"/>
          </rPr>
          <t xml:space="preserve">
</t>
        </r>
      </text>
    </comment>
    <comment ref="G20" authorId="0" shapeId="0" xr:uid="{41CB4670-469A-413E-AE08-D117BE1B1D3C}">
      <text>
        <r>
          <rPr>
            <b/>
            <sz val="9"/>
            <color indexed="81"/>
            <rFont val="Tahoma"/>
            <family val="2"/>
          </rPr>
          <t>CEPICI:Prière lier la DD scannée</t>
        </r>
        <r>
          <rPr>
            <sz val="9"/>
            <color indexed="81"/>
            <rFont val="Tahoma"/>
            <family val="2"/>
          </rPr>
          <t xml:space="preserve">
</t>
        </r>
      </text>
    </comment>
    <comment ref="F21" authorId="0" shapeId="0" xr:uid="{BFD68E03-DD4C-4264-A7C2-F7B5BF44A202}">
      <text>
        <r>
          <rPr>
            <b/>
            <sz val="9"/>
            <color indexed="81"/>
            <rFont val="Tahoma"/>
            <family val="2"/>
          </rPr>
          <t>CEPICI:Prière lier la facture scannée</t>
        </r>
        <r>
          <rPr>
            <sz val="9"/>
            <color indexed="81"/>
            <rFont val="Tahoma"/>
            <family val="2"/>
          </rPr>
          <t xml:space="preserve">
</t>
        </r>
      </text>
    </comment>
    <comment ref="G21" authorId="0" shapeId="0" xr:uid="{75C9CFFE-A8E1-41F9-9097-9B86D069BF72}">
      <text>
        <r>
          <rPr>
            <b/>
            <sz val="9"/>
            <color indexed="81"/>
            <rFont val="Tahoma"/>
            <family val="2"/>
          </rPr>
          <t>CEPICI:Prière lier la DD scannée</t>
        </r>
        <r>
          <rPr>
            <sz val="9"/>
            <color indexed="81"/>
            <rFont val="Tahoma"/>
            <family val="2"/>
          </rPr>
          <t xml:space="preserve">
</t>
        </r>
      </text>
    </comment>
    <comment ref="F22" authorId="0" shapeId="0" xr:uid="{ED926E5B-EBEA-4A0D-BB3A-D0312CD3FF35}">
      <text>
        <r>
          <rPr>
            <b/>
            <sz val="9"/>
            <color indexed="81"/>
            <rFont val="Tahoma"/>
            <family val="2"/>
          </rPr>
          <t>CEPICI:Prière lier la facture scannée</t>
        </r>
        <r>
          <rPr>
            <sz val="9"/>
            <color indexed="81"/>
            <rFont val="Tahoma"/>
            <family val="2"/>
          </rPr>
          <t xml:space="preserve">
</t>
        </r>
      </text>
    </comment>
    <comment ref="G22" authorId="0" shapeId="0" xr:uid="{D58F28B6-FEB2-4684-9CD6-C2DEB1618ED1}">
      <text>
        <r>
          <rPr>
            <b/>
            <sz val="9"/>
            <color indexed="81"/>
            <rFont val="Tahoma"/>
            <family val="2"/>
          </rPr>
          <t>CEPICI:Prière lier la DD scannée</t>
        </r>
        <r>
          <rPr>
            <sz val="9"/>
            <color indexed="81"/>
            <rFont val="Tahoma"/>
            <family val="2"/>
          </rPr>
          <t xml:space="preserve">
</t>
        </r>
      </text>
    </comment>
    <comment ref="F23" authorId="0" shapeId="0" xr:uid="{EF26C1D7-FA6E-45D7-9C6C-C90D17B0515B}">
      <text>
        <r>
          <rPr>
            <b/>
            <sz val="9"/>
            <color indexed="81"/>
            <rFont val="Tahoma"/>
            <family val="2"/>
          </rPr>
          <t>CEPICI:Prière lier la facture scannée</t>
        </r>
        <r>
          <rPr>
            <sz val="9"/>
            <color indexed="81"/>
            <rFont val="Tahoma"/>
            <family val="2"/>
          </rPr>
          <t xml:space="preserve">
</t>
        </r>
      </text>
    </comment>
    <comment ref="G23" authorId="0" shapeId="0" xr:uid="{A13BB9CA-D58C-4420-933C-1749B00D9254}">
      <text>
        <r>
          <rPr>
            <b/>
            <sz val="9"/>
            <color indexed="81"/>
            <rFont val="Tahoma"/>
            <family val="2"/>
          </rPr>
          <t>CEPICI:Prière lier la DD scannée</t>
        </r>
        <r>
          <rPr>
            <sz val="9"/>
            <color indexed="81"/>
            <rFont val="Tahoma"/>
            <family val="2"/>
          </rPr>
          <t xml:space="preserve">
</t>
        </r>
      </text>
    </comment>
    <comment ref="F24" authorId="0" shapeId="0" xr:uid="{BCA4EABB-9003-4880-B15C-45A5BC933CAB}">
      <text>
        <r>
          <rPr>
            <b/>
            <sz val="9"/>
            <color indexed="81"/>
            <rFont val="Tahoma"/>
            <family val="2"/>
          </rPr>
          <t>CEPICI:Prière lier la facture scannée</t>
        </r>
        <r>
          <rPr>
            <sz val="9"/>
            <color indexed="81"/>
            <rFont val="Tahoma"/>
            <family val="2"/>
          </rPr>
          <t xml:space="preserve">
</t>
        </r>
      </text>
    </comment>
    <comment ref="G24" authorId="0" shapeId="0" xr:uid="{7059D8B9-D47E-458A-BBF6-E1E564B5FF34}">
      <text>
        <r>
          <rPr>
            <b/>
            <sz val="9"/>
            <color indexed="81"/>
            <rFont val="Tahoma"/>
            <family val="2"/>
          </rPr>
          <t>CEPICI:Prière lier la DD scannée</t>
        </r>
        <r>
          <rPr>
            <sz val="9"/>
            <color indexed="81"/>
            <rFont val="Tahoma"/>
            <family val="2"/>
          </rPr>
          <t xml:space="preserve">
</t>
        </r>
      </text>
    </comment>
    <comment ref="F25" authorId="0" shapeId="0" xr:uid="{ABFAAB01-3593-42A6-8BC0-88E090FB891D}">
      <text>
        <r>
          <rPr>
            <b/>
            <sz val="9"/>
            <color indexed="81"/>
            <rFont val="Tahoma"/>
            <family val="2"/>
          </rPr>
          <t>CEPICI:Prière lier la facture scannée</t>
        </r>
        <r>
          <rPr>
            <sz val="9"/>
            <color indexed="81"/>
            <rFont val="Tahoma"/>
            <family val="2"/>
          </rPr>
          <t xml:space="preserve">
</t>
        </r>
      </text>
    </comment>
    <comment ref="G25" authorId="0" shapeId="0" xr:uid="{ACB2F52B-2577-44E6-ACC7-90AD8F19D7F8}">
      <text>
        <r>
          <rPr>
            <b/>
            <sz val="9"/>
            <color indexed="81"/>
            <rFont val="Tahoma"/>
            <family val="2"/>
          </rPr>
          <t>CEPICI:Prière lier la DD scannée</t>
        </r>
        <r>
          <rPr>
            <sz val="9"/>
            <color indexed="81"/>
            <rFont val="Tahoma"/>
            <family val="2"/>
          </rPr>
          <t xml:space="preserve">
</t>
        </r>
      </text>
    </comment>
    <comment ref="F26" authorId="0" shapeId="0" xr:uid="{4D5A82D3-9B00-4987-A605-FA53D678A628}">
      <text>
        <r>
          <rPr>
            <b/>
            <sz val="9"/>
            <color indexed="81"/>
            <rFont val="Tahoma"/>
            <family val="2"/>
          </rPr>
          <t>CEPICI:Prière lier la facture scannée</t>
        </r>
        <r>
          <rPr>
            <sz val="9"/>
            <color indexed="81"/>
            <rFont val="Tahoma"/>
            <family val="2"/>
          </rPr>
          <t xml:space="preserve">
</t>
        </r>
      </text>
    </comment>
    <comment ref="G26" authorId="0" shapeId="0" xr:uid="{46E9EE2D-FD96-4D05-8DFB-F77A19B0FEE8}">
      <text>
        <r>
          <rPr>
            <b/>
            <sz val="9"/>
            <color indexed="81"/>
            <rFont val="Tahoma"/>
            <family val="2"/>
          </rPr>
          <t>CEPICI:Prière lier la DD scannée</t>
        </r>
        <r>
          <rPr>
            <sz val="9"/>
            <color indexed="81"/>
            <rFont val="Tahoma"/>
            <family val="2"/>
          </rPr>
          <t xml:space="preserve">
</t>
        </r>
      </text>
    </comment>
    <comment ref="F27" authorId="0" shapeId="0" xr:uid="{88725065-3DCE-469E-9343-308C3709CC4B}">
      <text>
        <r>
          <rPr>
            <b/>
            <sz val="9"/>
            <color indexed="81"/>
            <rFont val="Tahoma"/>
            <family val="2"/>
          </rPr>
          <t>CEPICI:Prière lier la facture scannée</t>
        </r>
        <r>
          <rPr>
            <sz val="9"/>
            <color indexed="81"/>
            <rFont val="Tahoma"/>
            <family val="2"/>
          </rPr>
          <t xml:space="preserve">
</t>
        </r>
      </text>
    </comment>
    <comment ref="G27" authorId="0" shapeId="0" xr:uid="{F73A6981-09D6-4049-B845-11896A52D793}">
      <text>
        <r>
          <rPr>
            <b/>
            <sz val="9"/>
            <color indexed="81"/>
            <rFont val="Tahoma"/>
            <family val="2"/>
          </rPr>
          <t>CEPICI:Prière lier la DD scannée</t>
        </r>
        <r>
          <rPr>
            <sz val="9"/>
            <color indexed="81"/>
            <rFont val="Tahoma"/>
            <family val="2"/>
          </rPr>
          <t xml:space="preserve">
</t>
        </r>
      </text>
    </comment>
    <comment ref="F28" authorId="0" shapeId="0" xr:uid="{B03938C7-18E1-45AD-BCA3-9546EDEE5891}">
      <text>
        <r>
          <rPr>
            <b/>
            <sz val="9"/>
            <color indexed="81"/>
            <rFont val="Tahoma"/>
            <family val="2"/>
          </rPr>
          <t>CEPICI:Prière lier la facture scannée</t>
        </r>
        <r>
          <rPr>
            <sz val="9"/>
            <color indexed="81"/>
            <rFont val="Tahoma"/>
            <family val="2"/>
          </rPr>
          <t xml:space="preserve">
</t>
        </r>
      </text>
    </comment>
    <comment ref="G28" authorId="0" shapeId="0" xr:uid="{2213B358-ECE9-4C0F-A3B4-902C42FF6A12}">
      <text>
        <r>
          <rPr>
            <b/>
            <sz val="9"/>
            <color indexed="81"/>
            <rFont val="Tahoma"/>
            <family val="2"/>
          </rPr>
          <t>CEPICI:Prière lier la DD scannée</t>
        </r>
        <r>
          <rPr>
            <sz val="9"/>
            <color indexed="81"/>
            <rFont val="Tahoma"/>
            <family val="2"/>
          </rPr>
          <t xml:space="preserve">
</t>
        </r>
      </text>
    </comment>
    <comment ref="F29" authorId="0" shapeId="0" xr:uid="{9DA34E30-018E-4E41-96CD-C179F8C3F6BC}">
      <text>
        <r>
          <rPr>
            <b/>
            <sz val="9"/>
            <color indexed="81"/>
            <rFont val="Tahoma"/>
            <family val="2"/>
          </rPr>
          <t>CEPICI:Prière lier la facture scannée</t>
        </r>
        <r>
          <rPr>
            <sz val="9"/>
            <color indexed="81"/>
            <rFont val="Tahoma"/>
            <family val="2"/>
          </rPr>
          <t xml:space="preserve">
</t>
        </r>
      </text>
    </comment>
    <comment ref="G29" authorId="0" shapeId="0" xr:uid="{8F816967-94A1-44F6-B837-975F62275B58}">
      <text>
        <r>
          <rPr>
            <b/>
            <sz val="9"/>
            <color indexed="81"/>
            <rFont val="Tahoma"/>
            <family val="2"/>
          </rPr>
          <t>CEPICI:Prière lier la DD scannée</t>
        </r>
        <r>
          <rPr>
            <sz val="9"/>
            <color indexed="81"/>
            <rFont val="Tahoma"/>
            <family val="2"/>
          </rPr>
          <t xml:space="preserve">
</t>
        </r>
      </text>
    </comment>
    <comment ref="F30" authorId="0" shapeId="0" xr:uid="{E6C4BA88-6BBF-42A2-A1EC-4D72B190081B}">
      <text>
        <r>
          <rPr>
            <b/>
            <sz val="9"/>
            <color indexed="81"/>
            <rFont val="Tahoma"/>
            <family val="2"/>
          </rPr>
          <t>CEPICI:Prière lier la facture scannée</t>
        </r>
        <r>
          <rPr>
            <sz val="9"/>
            <color indexed="81"/>
            <rFont val="Tahoma"/>
            <family val="2"/>
          </rPr>
          <t xml:space="preserve">
</t>
        </r>
      </text>
    </comment>
    <comment ref="G30" authorId="0" shapeId="0" xr:uid="{353BB50E-304D-410B-BA3C-84C3A798E20D}">
      <text>
        <r>
          <rPr>
            <b/>
            <sz val="9"/>
            <color indexed="81"/>
            <rFont val="Tahoma"/>
            <family val="2"/>
          </rPr>
          <t>CEPICI:Prière lier la DD scannée</t>
        </r>
        <r>
          <rPr>
            <sz val="9"/>
            <color indexed="81"/>
            <rFont val="Tahoma"/>
            <family val="2"/>
          </rPr>
          <t xml:space="preserve">
</t>
        </r>
      </text>
    </comment>
    <comment ref="F31" authorId="0" shapeId="0" xr:uid="{DE33CF98-3C1A-4AAD-A3A2-203891B3D502}">
      <text>
        <r>
          <rPr>
            <b/>
            <sz val="9"/>
            <color indexed="81"/>
            <rFont val="Tahoma"/>
            <family val="2"/>
          </rPr>
          <t>CEPICI:Prière lier la facture scannée</t>
        </r>
        <r>
          <rPr>
            <sz val="9"/>
            <color indexed="81"/>
            <rFont val="Tahoma"/>
            <family val="2"/>
          </rPr>
          <t xml:space="preserve">
</t>
        </r>
      </text>
    </comment>
    <comment ref="G31" authorId="0" shapeId="0" xr:uid="{626C8A73-5EC9-43C0-A2B4-EABB86A6EE08}">
      <text>
        <r>
          <rPr>
            <b/>
            <sz val="9"/>
            <color indexed="81"/>
            <rFont val="Tahoma"/>
            <family val="2"/>
          </rPr>
          <t>CEPICI:Prière lier la DD scannée</t>
        </r>
        <r>
          <rPr>
            <sz val="9"/>
            <color indexed="81"/>
            <rFont val="Tahoma"/>
            <family val="2"/>
          </rPr>
          <t xml:space="preserve">
</t>
        </r>
      </text>
    </comment>
    <comment ref="F32" authorId="0" shapeId="0" xr:uid="{3B954D11-81ED-46F8-9A95-001531769E74}">
      <text>
        <r>
          <rPr>
            <b/>
            <sz val="9"/>
            <color indexed="81"/>
            <rFont val="Tahoma"/>
            <family val="2"/>
          </rPr>
          <t>CEPICI:Prière lier la facture scannée</t>
        </r>
        <r>
          <rPr>
            <sz val="9"/>
            <color indexed="81"/>
            <rFont val="Tahoma"/>
            <family val="2"/>
          </rPr>
          <t xml:space="preserve">
</t>
        </r>
      </text>
    </comment>
    <comment ref="G32" authorId="0" shapeId="0" xr:uid="{219C945A-F15B-4614-9167-DC381CCE2C84}">
      <text>
        <r>
          <rPr>
            <b/>
            <sz val="9"/>
            <color indexed="81"/>
            <rFont val="Tahoma"/>
            <family val="2"/>
          </rPr>
          <t>CEPICI:Prière lier la DD scannée</t>
        </r>
        <r>
          <rPr>
            <sz val="9"/>
            <color indexed="81"/>
            <rFont val="Tahoma"/>
            <family val="2"/>
          </rPr>
          <t xml:space="preserve">
</t>
        </r>
      </text>
    </comment>
    <comment ref="F33" authorId="0" shapeId="0" xr:uid="{EE4348AC-95A9-4F9D-8C54-524842098DC2}">
      <text>
        <r>
          <rPr>
            <b/>
            <sz val="9"/>
            <color indexed="81"/>
            <rFont val="Tahoma"/>
            <family val="2"/>
          </rPr>
          <t>CEPICI:Prière lier la facture scannée</t>
        </r>
        <r>
          <rPr>
            <sz val="9"/>
            <color indexed="81"/>
            <rFont val="Tahoma"/>
            <family val="2"/>
          </rPr>
          <t xml:space="preserve">
</t>
        </r>
      </text>
    </comment>
    <comment ref="G33" authorId="0" shapeId="0" xr:uid="{0F343486-99F1-4F17-8BA6-B0CE347BB87E}">
      <text>
        <r>
          <rPr>
            <b/>
            <sz val="9"/>
            <color indexed="81"/>
            <rFont val="Tahoma"/>
            <family val="2"/>
          </rPr>
          <t>CEPICI:Prière lier la DD scannée</t>
        </r>
        <r>
          <rPr>
            <sz val="9"/>
            <color indexed="81"/>
            <rFont val="Tahoma"/>
            <family val="2"/>
          </rPr>
          <t xml:space="preserve">
</t>
        </r>
      </text>
    </comment>
    <comment ref="F34" authorId="0" shapeId="0" xr:uid="{1C539B9D-9DA7-4D91-8650-60F71F3CE1FF}">
      <text>
        <r>
          <rPr>
            <b/>
            <sz val="9"/>
            <color indexed="81"/>
            <rFont val="Tahoma"/>
            <family val="2"/>
          </rPr>
          <t>CEPICI:Prière lier la facture scannée</t>
        </r>
        <r>
          <rPr>
            <sz val="9"/>
            <color indexed="81"/>
            <rFont val="Tahoma"/>
            <family val="2"/>
          </rPr>
          <t xml:space="preserve">
</t>
        </r>
      </text>
    </comment>
    <comment ref="G34" authorId="0" shapeId="0" xr:uid="{82381301-2A08-4DAF-8A47-B77E3DFB5FF5}">
      <text>
        <r>
          <rPr>
            <b/>
            <sz val="9"/>
            <color indexed="81"/>
            <rFont val="Tahoma"/>
            <family val="2"/>
          </rPr>
          <t>CEPICI:Prière lier la DD scannée</t>
        </r>
        <r>
          <rPr>
            <sz val="9"/>
            <color indexed="81"/>
            <rFont val="Tahoma"/>
            <family val="2"/>
          </rPr>
          <t xml:space="preserve">
</t>
        </r>
      </text>
    </comment>
    <comment ref="F35" authorId="0" shapeId="0" xr:uid="{74E1070F-8263-40EE-B20E-31035AB2D923}">
      <text>
        <r>
          <rPr>
            <b/>
            <sz val="9"/>
            <color indexed="81"/>
            <rFont val="Tahoma"/>
            <family val="2"/>
          </rPr>
          <t>CEPICI:Prière lier la facture scannée</t>
        </r>
        <r>
          <rPr>
            <sz val="9"/>
            <color indexed="81"/>
            <rFont val="Tahoma"/>
            <family val="2"/>
          </rPr>
          <t xml:space="preserve">
</t>
        </r>
      </text>
    </comment>
    <comment ref="G35" authorId="0" shapeId="0" xr:uid="{827E54A8-D215-48DA-BBDB-21EC5FB1F167}">
      <text>
        <r>
          <rPr>
            <b/>
            <sz val="9"/>
            <color indexed="81"/>
            <rFont val="Tahoma"/>
            <family val="2"/>
          </rPr>
          <t>CEPICI:Prière lier la DD scannée</t>
        </r>
        <r>
          <rPr>
            <sz val="9"/>
            <color indexed="81"/>
            <rFont val="Tahoma"/>
            <family val="2"/>
          </rPr>
          <t xml:space="preserve">
</t>
        </r>
      </text>
    </comment>
    <comment ref="F36" authorId="0" shapeId="0" xr:uid="{02B7C6EC-46E7-4AF8-A595-33F78F340181}">
      <text>
        <r>
          <rPr>
            <b/>
            <sz val="9"/>
            <color indexed="81"/>
            <rFont val="Tahoma"/>
            <family val="2"/>
          </rPr>
          <t>CEPICI:Prière lier la facture scannée</t>
        </r>
        <r>
          <rPr>
            <sz val="9"/>
            <color indexed="81"/>
            <rFont val="Tahoma"/>
            <family val="2"/>
          </rPr>
          <t xml:space="preserve">
</t>
        </r>
      </text>
    </comment>
    <comment ref="G36" authorId="0" shapeId="0" xr:uid="{27267640-AFF0-4DD8-AA6B-796B2DD993E6}">
      <text>
        <r>
          <rPr>
            <b/>
            <sz val="9"/>
            <color indexed="81"/>
            <rFont val="Tahoma"/>
            <family val="2"/>
          </rPr>
          <t>CEPICI:Prière lier la DD scannée</t>
        </r>
        <r>
          <rPr>
            <sz val="9"/>
            <color indexed="81"/>
            <rFont val="Tahoma"/>
            <family val="2"/>
          </rPr>
          <t xml:space="preserve">
</t>
        </r>
      </text>
    </comment>
    <comment ref="F37" authorId="0" shapeId="0" xr:uid="{3B300C63-EB13-4F7A-9494-92520D284833}">
      <text>
        <r>
          <rPr>
            <b/>
            <sz val="9"/>
            <color indexed="81"/>
            <rFont val="Tahoma"/>
            <family val="2"/>
          </rPr>
          <t>CEPICI:Prière lier la facture scannée</t>
        </r>
        <r>
          <rPr>
            <sz val="9"/>
            <color indexed="81"/>
            <rFont val="Tahoma"/>
            <family val="2"/>
          </rPr>
          <t xml:space="preserve">
</t>
        </r>
      </text>
    </comment>
    <comment ref="G37" authorId="0" shapeId="0" xr:uid="{833346A9-BFAD-4FD6-BDB7-9BE5FC310D6B}">
      <text>
        <r>
          <rPr>
            <b/>
            <sz val="9"/>
            <color indexed="81"/>
            <rFont val="Tahoma"/>
            <family val="2"/>
          </rPr>
          <t>CEPICI:Prière lier la DD scannée</t>
        </r>
        <r>
          <rPr>
            <sz val="9"/>
            <color indexed="81"/>
            <rFont val="Tahoma"/>
            <family val="2"/>
          </rPr>
          <t xml:space="preserve">
</t>
        </r>
      </text>
    </comment>
    <comment ref="F38" authorId="0" shapeId="0" xr:uid="{06F2BB33-1C6B-404C-B5CD-BFD730D70422}">
      <text>
        <r>
          <rPr>
            <b/>
            <sz val="9"/>
            <color indexed="81"/>
            <rFont val="Tahoma"/>
            <family val="2"/>
          </rPr>
          <t>CEPICI:Prière lier la facture scannée</t>
        </r>
        <r>
          <rPr>
            <sz val="9"/>
            <color indexed="81"/>
            <rFont val="Tahoma"/>
            <family val="2"/>
          </rPr>
          <t xml:space="preserve">
</t>
        </r>
      </text>
    </comment>
    <comment ref="G38" authorId="0" shapeId="0" xr:uid="{B089BAF4-CE15-436E-AC12-C3733F07261F}">
      <text>
        <r>
          <rPr>
            <b/>
            <sz val="9"/>
            <color indexed="81"/>
            <rFont val="Tahoma"/>
            <family val="2"/>
          </rPr>
          <t>CEPICI:Prière lier la DD scannée</t>
        </r>
        <r>
          <rPr>
            <sz val="9"/>
            <color indexed="81"/>
            <rFont val="Tahoma"/>
            <family val="2"/>
          </rPr>
          <t xml:space="preserve">
</t>
        </r>
      </text>
    </comment>
    <comment ref="F39" authorId="0" shapeId="0" xr:uid="{507BED85-F3BE-493C-8EA0-0602005A6C33}">
      <text>
        <r>
          <rPr>
            <b/>
            <sz val="9"/>
            <color indexed="81"/>
            <rFont val="Tahoma"/>
            <family val="2"/>
          </rPr>
          <t>CEPICI:Prière lier la facture scannée</t>
        </r>
        <r>
          <rPr>
            <sz val="9"/>
            <color indexed="81"/>
            <rFont val="Tahoma"/>
            <family val="2"/>
          </rPr>
          <t xml:space="preserve">
</t>
        </r>
      </text>
    </comment>
    <comment ref="G39" authorId="0" shapeId="0" xr:uid="{5EC06FDA-6FB2-4F26-B227-DC93F6EE4D31}">
      <text>
        <r>
          <rPr>
            <b/>
            <sz val="9"/>
            <color indexed="81"/>
            <rFont val="Tahoma"/>
            <family val="2"/>
          </rPr>
          <t>CEPICI:Prière lier la DD scannée</t>
        </r>
        <r>
          <rPr>
            <sz val="9"/>
            <color indexed="81"/>
            <rFont val="Tahoma"/>
            <family val="2"/>
          </rPr>
          <t xml:space="preserve">
</t>
        </r>
      </text>
    </comment>
    <comment ref="F40" authorId="0" shapeId="0" xr:uid="{7CC6BE39-FEC8-45FF-946D-64DE90257BAD}">
      <text>
        <r>
          <rPr>
            <b/>
            <sz val="9"/>
            <color indexed="81"/>
            <rFont val="Tahoma"/>
            <family val="2"/>
          </rPr>
          <t>CEPICI:Prière lier la facture scannée</t>
        </r>
        <r>
          <rPr>
            <sz val="9"/>
            <color indexed="81"/>
            <rFont val="Tahoma"/>
            <family val="2"/>
          </rPr>
          <t xml:space="preserve">
</t>
        </r>
      </text>
    </comment>
    <comment ref="G40" authorId="0" shapeId="0" xr:uid="{E357C579-C51C-4CAC-8577-0661C36A945D}">
      <text>
        <r>
          <rPr>
            <b/>
            <sz val="9"/>
            <color indexed="81"/>
            <rFont val="Tahoma"/>
            <family val="2"/>
          </rPr>
          <t>CEPICI:Prière lier la DD scannée</t>
        </r>
        <r>
          <rPr>
            <sz val="9"/>
            <color indexed="81"/>
            <rFont val="Tahoma"/>
            <family val="2"/>
          </rPr>
          <t xml:space="preserve">
</t>
        </r>
      </text>
    </comment>
    <comment ref="F41" authorId="0" shapeId="0" xr:uid="{DA004FB2-7C50-448D-8C3B-6BAB51F442E8}">
      <text>
        <r>
          <rPr>
            <b/>
            <sz val="9"/>
            <color indexed="81"/>
            <rFont val="Tahoma"/>
            <family val="2"/>
          </rPr>
          <t>CEPICI:Prière lier la facture scannée</t>
        </r>
        <r>
          <rPr>
            <sz val="9"/>
            <color indexed="81"/>
            <rFont val="Tahoma"/>
            <family val="2"/>
          </rPr>
          <t xml:space="preserve">
</t>
        </r>
      </text>
    </comment>
    <comment ref="G41" authorId="0" shapeId="0" xr:uid="{07E95F90-EC0B-43BA-901F-28F87C45A533}">
      <text>
        <r>
          <rPr>
            <b/>
            <sz val="9"/>
            <color indexed="81"/>
            <rFont val="Tahoma"/>
            <family val="2"/>
          </rPr>
          <t>CEPICI:Prière lier la DD scannée</t>
        </r>
        <r>
          <rPr>
            <sz val="9"/>
            <color indexed="81"/>
            <rFont val="Tahoma"/>
            <family val="2"/>
          </rPr>
          <t xml:space="preserve">
</t>
        </r>
      </text>
    </comment>
    <comment ref="F42" authorId="0" shapeId="0" xr:uid="{7B35AE80-CF03-4163-80CC-E98321C5B154}">
      <text>
        <r>
          <rPr>
            <b/>
            <sz val="9"/>
            <color indexed="81"/>
            <rFont val="Tahoma"/>
            <family val="2"/>
          </rPr>
          <t>CEPICI:Prière lier la facture scannée</t>
        </r>
        <r>
          <rPr>
            <sz val="9"/>
            <color indexed="81"/>
            <rFont val="Tahoma"/>
            <family val="2"/>
          </rPr>
          <t xml:space="preserve">
</t>
        </r>
      </text>
    </comment>
    <comment ref="G42" authorId="0" shapeId="0" xr:uid="{2BBD6C45-F863-4FF8-A997-E98EBB6AA35D}">
      <text>
        <r>
          <rPr>
            <b/>
            <sz val="9"/>
            <color indexed="81"/>
            <rFont val="Tahoma"/>
            <family val="2"/>
          </rPr>
          <t>CEPICI:Prière lier la DD scannée</t>
        </r>
        <r>
          <rPr>
            <sz val="9"/>
            <color indexed="81"/>
            <rFont val="Tahoma"/>
            <family val="2"/>
          </rPr>
          <t xml:space="preserve">
</t>
        </r>
      </text>
    </comment>
    <comment ref="F43" authorId="0" shapeId="0" xr:uid="{14EBD8C6-4D24-46C0-8C1B-D879D503ED7D}">
      <text>
        <r>
          <rPr>
            <b/>
            <sz val="9"/>
            <color indexed="81"/>
            <rFont val="Tahoma"/>
            <family val="2"/>
          </rPr>
          <t>CEPICI:Prière lier la facture scannée</t>
        </r>
        <r>
          <rPr>
            <sz val="9"/>
            <color indexed="81"/>
            <rFont val="Tahoma"/>
            <family val="2"/>
          </rPr>
          <t xml:space="preserve">
</t>
        </r>
      </text>
    </comment>
    <comment ref="G43" authorId="0" shapeId="0" xr:uid="{90E4910B-54D6-4D83-ADAA-2A60A27C38A9}">
      <text>
        <r>
          <rPr>
            <b/>
            <sz val="9"/>
            <color indexed="81"/>
            <rFont val="Tahoma"/>
            <family val="2"/>
          </rPr>
          <t>CEPICI:Prière lier la DD scannée</t>
        </r>
        <r>
          <rPr>
            <sz val="9"/>
            <color indexed="81"/>
            <rFont val="Tahoma"/>
            <family val="2"/>
          </rPr>
          <t xml:space="preserve">
</t>
        </r>
      </text>
    </comment>
    <comment ref="F44" authorId="0" shapeId="0" xr:uid="{D684A59E-7CCD-4277-B292-54F168D6A641}">
      <text>
        <r>
          <rPr>
            <b/>
            <sz val="9"/>
            <color indexed="81"/>
            <rFont val="Tahoma"/>
            <family val="2"/>
          </rPr>
          <t>CEPICI:Prière lier la facture scannée</t>
        </r>
        <r>
          <rPr>
            <sz val="9"/>
            <color indexed="81"/>
            <rFont val="Tahoma"/>
            <family val="2"/>
          </rPr>
          <t xml:space="preserve">
</t>
        </r>
      </text>
    </comment>
    <comment ref="G44" authorId="0" shapeId="0" xr:uid="{FA947221-F0C6-4B6F-96B5-D8E2B987DF20}">
      <text>
        <r>
          <rPr>
            <b/>
            <sz val="9"/>
            <color indexed="81"/>
            <rFont val="Tahoma"/>
            <family val="2"/>
          </rPr>
          <t>CEPICI:Prière lier la DD scannée</t>
        </r>
        <r>
          <rPr>
            <sz val="9"/>
            <color indexed="81"/>
            <rFont val="Tahoma"/>
            <family val="2"/>
          </rPr>
          <t xml:space="preserve">
</t>
        </r>
      </text>
    </comment>
    <comment ref="F45" authorId="0" shapeId="0" xr:uid="{351730A7-8EAD-4F6C-AD1D-A7330D98944A}">
      <text>
        <r>
          <rPr>
            <b/>
            <sz val="9"/>
            <color indexed="81"/>
            <rFont val="Tahoma"/>
            <family val="2"/>
          </rPr>
          <t>CEPICI:Prière lier la facture scannée</t>
        </r>
        <r>
          <rPr>
            <sz val="9"/>
            <color indexed="81"/>
            <rFont val="Tahoma"/>
            <family val="2"/>
          </rPr>
          <t xml:space="preserve">
</t>
        </r>
      </text>
    </comment>
    <comment ref="G45" authorId="0" shapeId="0" xr:uid="{DEFE31F5-8103-418A-9CA9-D3694A3C0206}">
      <text>
        <r>
          <rPr>
            <b/>
            <sz val="9"/>
            <color indexed="81"/>
            <rFont val="Tahoma"/>
            <family val="2"/>
          </rPr>
          <t>CEPICI:Prière lier la DD scannée</t>
        </r>
        <r>
          <rPr>
            <sz val="9"/>
            <color indexed="81"/>
            <rFont val="Tahoma"/>
            <family val="2"/>
          </rPr>
          <t xml:space="preserve">
</t>
        </r>
      </text>
    </comment>
    <comment ref="F46" authorId="0" shapeId="0" xr:uid="{1E1D2C52-54FA-4D2C-98DD-E7A169A05D04}">
      <text>
        <r>
          <rPr>
            <b/>
            <sz val="9"/>
            <color indexed="81"/>
            <rFont val="Tahoma"/>
            <family val="2"/>
          </rPr>
          <t>CEPICI:Prière lier la facture scannée</t>
        </r>
        <r>
          <rPr>
            <sz val="9"/>
            <color indexed="81"/>
            <rFont val="Tahoma"/>
            <family val="2"/>
          </rPr>
          <t xml:space="preserve">
</t>
        </r>
      </text>
    </comment>
    <comment ref="G46" authorId="0" shapeId="0" xr:uid="{6D03FC65-E81E-45E9-9671-537B042E654C}">
      <text>
        <r>
          <rPr>
            <b/>
            <sz val="9"/>
            <color indexed="81"/>
            <rFont val="Tahoma"/>
            <family val="2"/>
          </rPr>
          <t>CEPICI:Prière lier la DD scannée</t>
        </r>
        <r>
          <rPr>
            <sz val="9"/>
            <color indexed="81"/>
            <rFont val="Tahoma"/>
            <family val="2"/>
          </rPr>
          <t xml:space="preserve">
</t>
        </r>
      </text>
    </comment>
    <comment ref="F47" authorId="0" shapeId="0" xr:uid="{F0140BD0-3555-447B-A225-9BBFA0D2C797}">
      <text>
        <r>
          <rPr>
            <b/>
            <sz val="9"/>
            <color indexed="81"/>
            <rFont val="Tahoma"/>
            <family val="2"/>
          </rPr>
          <t>CEPICI:Prière lier la facture scannée</t>
        </r>
        <r>
          <rPr>
            <sz val="9"/>
            <color indexed="81"/>
            <rFont val="Tahoma"/>
            <family val="2"/>
          </rPr>
          <t xml:space="preserve">
</t>
        </r>
      </text>
    </comment>
    <comment ref="G47" authorId="0" shapeId="0" xr:uid="{C17861C1-5557-40AC-AE5B-AB699807A391}">
      <text>
        <r>
          <rPr>
            <b/>
            <sz val="9"/>
            <color indexed="81"/>
            <rFont val="Tahoma"/>
            <family val="2"/>
          </rPr>
          <t>CEPICI:Prière lier la DD scannée</t>
        </r>
        <r>
          <rPr>
            <sz val="9"/>
            <color indexed="81"/>
            <rFont val="Tahoma"/>
            <family val="2"/>
          </rPr>
          <t xml:space="preserve">
</t>
        </r>
      </text>
    </comment>
    <comment ref="F48" authorId="0" shapeId="0" xr:uid="{45BB12BA-7B68-481C-A8ED-E3F63B5D329D}">
      <text>
        <r>
          <rPr>
            <b/>
            <sz val="9"/>
            <color indexed="81"/>
            <rFont val="Tahoma"/>
            <family val="2"/>
          </rPr>
          <t>CEPICI:Prière lier la facture scannée</t>
        </r>
        <r>
          <rPr>
            <sz val="9"/>
            <color indexed="81"/>
            <rFont val="Tahoma"/>
            <family val="2"/>
          </rPr>
          <t xml:space="preserve">
</t>
        </r>
      </text>
    </comment>
    <comment ref="G48" authorId="0" shapeId="0" xr:uid="{BCDA7A39-89D4-4CC3-AF69-EF455C4B123B}">
      <text>
        <r>
          <rPr>
            <b/>
            <sz val="9"/>
            <color indexed="81"/>
            <rFont val="Tahoma"/>
            <family val="2"/>
          </rPr>
          <t>CEPICI:Prière lier la DD scannée</t>
        </r>
        <r>
          <rPr>
            <sz val="9"/>
            <color indexed="81"/>
            <rFont val="Tahoma"/>
            <family val="2"/>
          </rPr>
          <t xml:space="preserve">
</t>
        </r>
      </text>
    </comment>
    <comment ref="F49" authorId="0" shapeId="0" xr:uid="{1EFD3B95-F4F3-4734-9A14-EA948E160154}">
      <text>
        <r>
          <rPr>
            <b/>
            <sz val="9"/>
            <color indexed="81"/>
            <rFont val="Tahoma"/>
            <family val="2"/>
          </rPr>
          <t>CEPICI:Prière lier la facture scannée</t>
        </r>
        <r>
          <rPr>
            <sz val="9"/>
            <color indexed="81"/>
            <rFont val="Tahoma"/>
            <family val="2"/>
          </rPr>
          <t xml:space="preserve">
</t>
        </r>
      </text>
    </comment>
    <comment ref="G49" authorId="0" shapeId="0" xr:uid="{92A81B07-2F54-42FF-A378-21B4EED11248}">
      <text>
        <r>
          <rPr>
            <b/>
            <sz val="9"/>
            <color indexed="81"/>
            <rFont val="Tahoma"/>
            <family val="2"/>
          </rPr>
          <t>CEPICI:Prière lier la DD scannée</t>
        </r>
        <r>
          <rPr>
            <sz val="9"/>
            <color indexed="81"/>
            <rFont val="Tahoma"/>
            <family val="2"/>
          </rPr>
          <t xml:space="preserve">
</t>
        </r>
      </text>
    </comment>
    <comment ref="F50" authorId="0" shapeId="0" xr:uid="{746AD28D-125B-4EEA-B35A-AF258BFD0604}">
      <text>
        <r>
          <rPr>
            <b/>
            <sz val="9"/>
            <color indexed="81"/>
            <rFont val="Tahoma"/>
            <family val="2"/>
          </rPr>
          <t>CEPICI:Prière lier la facture scannée</t>
        </r>
        <r>
          <rPr>
            <sz val="9"/>
            <color indexed="81"/>
            <rFont val="Tahoma"/>
            <family val="2"/>
          </rPr>
          <t xml:space="preserve">
</t>
        </r>
      </text>
    </comment>
    <comment ref="G50" authorId="0" shapeId="0" xr:uid="{71A73A5B-F442-430B-A150-F5FB6723BD8C}">
      <text>
        <r>
          <rPr>
            <b/>
            <sz val="9"/>
            <color indexed="81"/>
            <rFont val="Tahoma"/>
            <family val="2"/>
          </rPr>
          <t>CEPICI:Prière lier la DD scannée</t>
        </r>
        <r>
          <rPr>
            <sz val="9"/>
            <color indexed="81"/>
            <rFont val="Tahoma"/>
            <family val="2"/>
          </rPr>
          <t xml:space="preserve">
</t>
        </r>
      </text>
    </comment>
    <comment ref="F51" authorId="0" shapeId="0" xr:uid="{DA0F0623-F171-464E-A7B3-3B27B5D6478B}">
      <text>
        <r>
          <rPr>
            <b/>
            <sz val="9"/>
            <color indexed="81"/>
            <rFont val="Tahoma"/>
            <family val="2"/>
          </rPr>
          <t>CEPICI:Prière lier la facture scannée</t>
        </r>
        <r>
          <rPr>
            <sz val="9"/>
            <color indexed="81"/>
            <rFont val="Tahoma"/>
            <family val="2"/>
          </rPr>
          <t xml:space="preserve">
</t>
        </r>
      </text>
    </comment>
    <comment ref="G51" authorId="0" shapeId="0" xr:uid="{B61B6826-54C3-4E7B-8603-C1908E7B6F29}">
      <text>
        <r>
          <rPr>
            <b/>
            <sz val="9"/>
            <color indexed="81"/>
            <rFont val="Tahoma"/>
            <family val="2"/>
          </rPr>
          <t>CEPICI:Prière lier la DD scannée</t>
        </r>
        <r>
          <rPr>
            <sz val="9"/>
            <color indexed="81"/>
            <rFont val="Tahoma"/>
            <family val="2"/>
          </rPr>
          <t xml:space="preserve">
</t>
        </r>
      </text>
    </comment>
    <comment ref="F52" authorId="0" shapeId="0" xr:uid="{66692CB7-1502-46DA-8324-C4AA4EDF0ABD}">
      <text>
        <r>
          <rPr>
            <b/>
            <sz val="9"/>
            <color indexed="81"/>
            <rFont val="Tahoma"/>
            <family val="2"/>
          </rPr>
          <t>CEPICI:Prière lier la facture scannée</t>
        </r>
        <r>
          <rPr>
            <sz val="9"/>
            <color indexed="81"/>
            <rFont val="Tahoma"/>
            <family val="2"/>
          </rPr>
          <t xml:space="preserve">
</t>
        </r>
      </text>
    </comment>
    <comment ref="G52" authorId="0" shapeId="0" xr:uid="{0B501534-0697-48F9-85CD-52E96EDB81B5}">
      <text>
        <r>
          <rPr>
            <b/>
            <sz val="9"/>
            <color indexed="81"/>
            <rFont val="Tahoma"/>
            <family val="2"/>
          </rPr>
          <t>CEPICI:Prière lier la DD scannée</t>
        </r>
        <r>
          <rPr>
            <sz val="9"/>
            <color indexed="81"/>
            <rFont val="Tahoma"/>
            <family val="2"/>
          </rPr>
          <t xml:space="preserve">
</t>
        </r>
      </text>
    </comment>
    <comment ref="F53" authorId="0" shapeId="0" xr:uid="{21D8DF3E-A01F-4489-B13B-98222FDC18D6}">
      <text>
        <r>
          <rPr>
            <b/>
            <sz val="9"/>
            <color indexed="81"/>
            <rFont val="Tahoma"/>
            <family val="2"/>
          </rPr>
          <t>CEPICI:Prière lier la facture scannée</t>
        </r>
        <r>
          <rPr>
            <sz val="9"/>
            <color indexed="81"/>
            <rFont val="Tahoma"/>
            <family val="2"/>
          </rPr>
          <t xml:space="preserve">
</t>
        </r>
      </text>
    </comment>
    <comment ref="G53" authorId="0" shapeId="0" xr:uid="{B52EB8C6-CBB8-4831-A2B3-91711B358E5B}">
      <text>
        <r>
          <rPr>
            <b/>
            <sz val="9"/>
            <color indexed="81"/>
            <rFont val="Tahoma"/>
            <family val="2"/>
          </rPr>
          <t>CEPICI:Prière lier la DD scannée</t>
        </r>
        <r>
          <rPr>
            <sz val="9"/>
            <color indexed="81"/>
            <rFont val="Tahoma"/>
            <family val="2"/>
          </rPr>
          <t xml:space="preserve">
</t>
        </r>
      </text>
    </comment>
    <comment ref="F54" authorId="0" shapeId="0" xr:uid="{E9B86BBF-5077-4368-BF49-00B56F51C6A1}">
      <text>
        <r>
          <rPr>
            <b/>
            <sz val="9"/>
            <color indexed="81"/>
            <rFont val="Tahoma"/>
            <family val="2"/>
          </rPr>
          <t>CEPICI:Prière lier la facture scannée</t>
        </r>
        <r>
          <rPr>
            <sz val="9"/>
            <color indexed="81"/>
            <rFont val="Tahoma"/>
            <family val="2"/>
          </rPr>
          <t xml:space="preserve">
</t>
        </r>
      </text>
    </comment>
    <comment ref="G54" authorId="0" shapeId="0" xr:uid="{29D95DFD-3A3B-4680-8D03-27802604E4A3}">
      <text>
        <r>
          <rPr>
            <b/>
            <sz val="9"/>
            <color indexed="81"/>
            <rFont val="Tahoma"/>
            <family val="2"/>
          </rPr>
          <t>CEPICI:Prière lier la DD scannée</t>
        </r>
        <r>
          <rPr>
            <sz val="9"/>
            <color indexed="81"/>
            <rFont val="Tahoma"/>
            <family val="2"/>
          </rPr>
          <t xml:space="preserve">
</t>
        </r>
      </text>
    </comment>
    <comment ref="F55" authorId="0" shapeId="0" xr:uid="{B08C77EE-76DC-4567-BF2F-111E4C66FCF0}">
      <text>
        <r>
          <rPr>
            <b/>
            <sz val="9"/>
            <color indexed="81"/>
            <rFont val="Tahoma"/>
            <family val="2"/>
          </rPr>
          <t>CEPICI:Prière lier la facture scannée</t>
        </r>
        <r>
          <rPr>
            <sz val="9"/>
            <color indexed="81"/>
            <rFont val="Tahoma"/>
            <family val="2"/>
          </rPr>
          <t xml:space="preserve">
</t>
        </r>
      </text>
    </comment>
    <comment ref="G55" authorId="0" shapeId="0" xr:uid="{DF34E46B-A9FF-4EAA-9A7D-2E9988CA19B3}">
      <text>
        <r>
          <rPr>
            <b/>
            <sz val="9"/>
            <color indexed="81"/>
            <rFont val="Tahoma"/>
            <family val="2"/>
          </rPr>
          <t>CEPICI:Prière lier la DD scannée</t>
        </r>
        <r>
          <rPr>
            <sz val="9"/>
            <color indexed="81"/>
            <rFont val="Tahoma"/>
            <family val="2"/>
          </rPr>
          <t xml:space="preserve">
</t>
        </r>
      </text>
    </comment>
    <comment ref="F56" authorId="0" shapeId="0" xr:uid="{6409B6DA-C675-4459-8F32-4EC77DD6B47C}">
      <text>
        <r>
          <rPr>
            <b/>
            <sz val="9"/>
            <color indexed="81"/>
            <rFont val="Tahoma"/>
            <family val="2"/>
          </rPr>
          <t>CEPICI:Prière lier la facture scannée</t>
        </r>
        <r>
          <rPr>
            <sz val="9"/>
            <color indexed="81"/>
            <rFont val="Tahoma"/>
            <family val="2"/>
          </rPr>
          <t xml:space="preserve">
</t>
        </r>
      </text>
    </comment>
    <comment ref="G56" authorId="0" shapeId="0" xr:uid="{963F6D1D-3D08-497F-8A37-43C4EE8853D5}">
      <text>
        <r>
          <rPr>
            <b/>
            <sz val="9"/>
            <color indexed="81"/>
            <rFont val="Tahoma"/>
            <family val="2"/>
          </rPr>
          <t>CEPICI:Prière lier la DD scannée</t>
        </r>
        <r>
          <rPr>
            <sz val="9"/>
            <color indexed="81"/>
            <rFont val="Tahoma"/>
            <family val="2"/>
          </rPr>
          <t xml:space="preserve">
</t>
        </r>
      </text>
    </comment>
    <comment ref="F57" authorId="0" shapeId="0" xr:uid="{7F10F9A7-EE87-4DFF-92CC-6DAF5606C685}">
      <text>
        <r>
          <rPr>
            <b/>
            <sz val="9"/>
            <color indexed="81"/>
            <rFont val="Tahoma"/>
            <family val="2"/>
          </rPr>
          <t>CEPICI:Prière lier la facture scannée</t>
        </r>
        <r>
          <rPr>
            <sz val="9"/>
            <color indexed="81"/>
            <rFont val="Tahoma"/>
            <family val="2"/>
          </rPr>
          <t xml:space="preserve">
</t>
        </r>
      </text>
    </comment>
    <comment ref="G57" authorId="0" shapeId="0" xr:uid="{C075C1EE-40AA-4073-9990-F6E9D3A1A51C}">
      <text>
        <r>
          <rPr>
            <b/>
            <sz val="9"/>
            <color indexed="81"/>
            <rFont val="Tahoma"/>
            <family val="2"/>
          </rPr>
          <t>CEPICI:Prière lier la DD scannée</t>
        </r>
        <r>
          <rPr>
            <sz val="9"/>
            <color indexed="81"/>
            <rFont val="Tahoma"/>
            <family val="2"/>
          </rPr>
          <t xml:space="preserve">
</t>
        </r>
      </text>
    </comment>
    <comment ref="F58" authorId="0" shapeId="0" xr:uid="{F49F212A-7614-44D6-B0FE-B70858D1DB35}">
      <text>
        <r>
          <rPr>
            <b/>
            <sz val="9"/>
            <color indexed="81"/>
            <rFont val="Tahoma"/>
            <family val="2"/>
          </rPr>
          <t>CEPICI:Prière lier la facture scannée</t>
        </r>
        <r>
          <rPr>
            <sz val="9"/>
            <color indexed="81"/>
            <rFont val="Tahoma"/>
            <family val="2"/>
          </rPr>
          <t xml:space="preserve">
</t>
        </r>
      </text>
    </comment>
    <comment ref="G58" authorId="0" shapeId="0" xr:uid="{26751B99-1217-4C30-AB04-840C0C732DE2}">
      <text>
        <r>
          <rPr>
            <b/>
            <sz val="9"/>
            <color indexed="81"/>
            <rFont val="Tahoma"/>
            <family val="2"/>
          </rPr>
          <t>CEPICI:Prière lier la DD scannée</t>
        </r>
        <r>
          <rPr>
            <sz val="9"/>
            <color indexed="81"/>
            <rFont val="Tahoma"/>
            <family val="2"/>
          </rPr>
          <t xml:space="preserve">
</t>
        </r>
      </text>
    </comment>
    <comment ref="F59" authorId="0" shapeId="0" xr:uid="{18C6FBB2-0A0A-48CF-91EF-8BD3EAA8DC0C}">
      <text>
        <r>
          <rPr>
            <b/>
            <sz val="9"/>
            <color indexed="81"/>
            <rFont val="Tahoma"/>
            <family val="2"/>
          </rPr>
          <t>CEPICI:Prière lier la facture scannée</t>
        </r>
        <r>
          <rPr>
            <sz val="9"/>
            <color indexed="81"/>
            <rFont val="Tahoma"/>
            <family val="2"/>
          </rPr>
          <t xml:space="preserve">
</t>
        </r>
      </text>
    </comment>
    <comment ref="G59" authorId="0" shapeId="0" xr:uid="{76AF5F78-1248-4EA3-B5A0-4D5EDAE7562F}">
      <text>
        <r>
          <rPr>
            <b/>
            <sz val="9"/>
            <color indexed="81"/>
            <rFont val="Tahoma"/>
            <family val="2"/>
          </rPr>
          <t>CEPICI:Prière lier la DD scannée</t>
        </r>
        <r>
          <rPr>
            <sz val="9"/>
            <color indexed="81"/>
            <rFont val="Tahoma"/>
            <family val="2"/>
          </rPr>
          <t xml:space="preserve">
</t>
        </r>
      </text>
    </comment>
    <comment ref="F60" authorId="0" shapeId="0" xr:uid="{56943093-4773-485F-B40E-114E2A6081B5}">
      <text>
        <r>
          <rPr>
            <b/>
            <sz val="9"/>
            <color indexed="81"/>
            <rFont val="Tahoma"/>
            <family val="2"/>
          </rPr>
          <t>CEPICI:Prière lier la facture scannée</t>
        </r>
        <r>
          <rPr>
            <sz val="9"/>
            <color indexed="81"/>
            <rFont val="Tahoma"/>
            <family val="2"/>
          </rPr>
          <t xml:space="preserve">
</t>
        </r>
      </text>
    </comment>
    <comment ref="G60" authorId="0" shapeId="0" xr:uid="{F4029CBD-7F4D-4A4D-B2DF-1D18326F0847}">
      <text>
        <r>
          <rPr>
            <b/>
            <sz val="9"/>
            <color indexed="81"/>
            <rFont val="Tahoma"/>
            <family val="2"/>
          </rPr>
          <t>CEPICI:Prière lier la DD scannée</t>
        </r>
        <r>
          <rPr>
            <sz val="9"/>
            <color indexed="81"/>
            <rFont val="Tahoma"/>
            <family val="2"/>
          </rPr>
          <t xml:space="preserve">
</t>
        </r>
      </text>
    </comment>
    <comment ref="F61" authorId="0" shapeId="0" xr:uid="{94687A6E-B96C-4948-A6B9-732F4C698364}">
      <text>
        <r>
          <rPr>
            <b/>
            <sz val="9"/>
            <color indexed="81"/>
            <rFont val="Tahoma"/>
            <family val="2"/>
          </rPr>
          <t>CEPICI:Prière lier la facture scannée</t>
        </r>
        <r>
          <rPr>
            <sz val="9"/>
            <color indexed="81"/>
            <rFont val="Tahoma"/>
            <family val="2"/>
          </rPr>
          <t xml:space="preserve">
</t>
        </r>
      </text>
    </comment>
    <comment ref="G61" authorId="0" shapeId="0" xr:uid="{CA905DE5-69F0-4A66-B1FF-C32FD15CFBC1}">
      <text>
        <r>
          <rPr>
            <b/>
            <sz val="9"/>
            <color indexed="81"/>
            <rFont val="Tahoma"/>
            <family val="2"/>
          </rPr>
          <t>CEPICI:Prière lier la DD scannée</t>
        </r>
        <r>
          <rPr>
            <sz val="9"/>
            <color indexed="81"/>
            <rFont val="Tahoma"/>
            <family val="2"/>
          </rPr>
          <t xml:space="preserve">
</t>
        </r>
      </text>
    </comment>
    <comment ref="F62" authorId="0" shapeId="0" xr:uid="{C040000B-A3E0-4254-B7B1-502613913A9F}">
      <text>
        <r>
          <rPr>
            <b/>
            <sz val="9"/>
            <color indexed="81"/>
            <rFont val="Tahoma"/>
            <family val="2"/>
          </rPr>
          <t>CEPICI:Prière lier la facture scannée</t>
        </r>
        <r>
          <rPr>
            <sz val="9"/>
            <color indexed="81"/>
            <rFont val="Tahoma"/>
            <family val="2"/>
          </rPr>
          <t xml:space="preserve">
</t>
        </r>
      </text>
    </comment>
    <comment ref="G62" authorId="0" shapeId="0" xr:uid="{8CDC8287-9F7C-4DF2-9D6A-C5D168794945}">
      <text>
        <r>
          <rPr>
            <b/>
            <sz val="9"/>
            <color indexed="81"/>
            <rFont val="Tahoma"/>
            <family val="2"/>
          </rPr>
          <t>CEPICI:Prière lier la DD scannée</t>
        </r>
        <r>
          <rPr>
            <sz val="9"/>
            <color indexed="81"/>
            <rFont val="Tahoma"/>
            <family val="2"/>
          </rPr>
          <t xml:space="preserve">
</t>
        </r>
      </text>
    </comment>
    <comment ref="F63" authorId="0" shapeId="0" xr:uid="{BD3BB2A9-1B52-482D-B724-DC5417C7C78E}">
      <text>
        <r>
          <rPr>
            <b/>
            <sz val="9"/>
            <color indexed="81"/>
            <rFont val="Tahoma"/>
            <family val="2"/>
          </rPr>
          <t>CEPICI:Prière lier la facture scannée</t>
        </r>
        <r>
          <rPr>
            <sz val="9"/>
            <color indexed="81"/>
            <rFont val="Tahoma"/>
            <family val="2"/>
          </rPr>
          <t xml:space="preserve">
</t>
        </r>
      </text>
    </comment>
    <comment ref="G63" authorId="0" shapeId="0" xr:uid="{32CBB162-9843-4820-A8C6-A7B33EA4891E}">
      <text>
        <r>
          <rPr>
            <b/>
            <sz val="9"/>
            <color indexed="81"/>
            <rFont val="Tahoma"/>
            <family val="2"/>
          </rPr>
          <t>CEPICI:Prière lier la DD scannée</t>
        </r>
        <r>
          <rPr>
            <sz val="9"/>
            <color indexed="81"/>
            <rFont val="Tahoma"/>
            <family val="2"/>
          </rPr>
          <t xml:space="preserve">
</t>
        </r>
      </text>
    </comment>
    <comment ref="F64" authorId="0" shapeId="0" xr:uid="{4DC9E6B0-371F-406F-8E2A-FA76BC84C6CC}">
      <text>
        <r>
          <rPr>
            <b/>
            <sz val="9"/>
            <color indexed="81"/>
            <rFont val="Tahoma"/>
            <family val="2"/>
          </rPr>
          <t>CEPICI:Prière lier la facture scannée</t>
        </r>
        <r>
          <rPr>
            <sz val="9"/>
            <color indexed="81"/>
            <rFont val="Tahoma"/>
            <family val="2"/>
          </rPr>
          <t xml:space="preserve">
</t>
        </r>
      </text>
    </comment>
    <comment ref="G64" authorId="0" shapeId="0" xr:uid="{B27DD4F8-928B-47BE-BB54-FF8839DCE71F}">
      <text>
        <r>
          <rPr>
            <b/>
            <sz val="9"/>
            <color indexed="81"/>
            <rFont val="Tahoma"/>
            <family val="2"/>
          </rPr>
          <t>CEPICI:Prière lier la DD scannée</t>
        </r>
        <r>
          <rPr>
            <sz val="9"/>
            <color indexed="81"/>
            <rFont val="Tahoma"/>
            <family val="2"/>
          </rPr>
          <t xml:space="preserve">
</t>
        </r>
      </text>
    </comment>
    <comment ref="F65" authorId="0" shapeId="0" xr:uid="{19033225-6210-43DB-83C2-C7962E8A7B36}">
      <text>
        <r>
          <rPr>
            <b/>
            <sz val="9"/>
            <color indexed="81"/>
            <rFont val="Tahoma"/>
            <family val="2"/>
          </rPr>
          <t>CEPICI:Prière lier la facture scannée</t>
        </r>
        <r>
          <rPr>
            <sz val="9"/>
            <color indexed="81"/>
            <rFont val="Tahoma"/>
            <family val="2"/>
          </rPr>
          <t xml:space="preserve">
</t>
        </r>
      </text>
    </comment>
    <comment ref="G65" authorId="0" shapeId="0" xr:uid="{125A7BCE-2CB6-4634-92D7-351E5A7C9B2A}">
      <text>
        <r>
          <rPr>
            <b/>
            <sz val="9"/>
            <color indexed="81"/>
            <rFont val="Tahoma"/>
            <family val="2"/>
          </rPr>
          <t>CEPICI:Prière lier la DD scannée</t>
        </r>
        <r>
          <rPr>
            <sz val="9"/>
            <color indexed="81"/>
            <rFont val="Tahoma"/>
            <family val="2"/>
          </rPr>
          <t xml:space="preserve">
</t>
        </r>
      </text>
    </comment>
    <comment ref="F66" authorId="0" shapeId="0" xr:uid="{CCF7EA16-B18C-43D1-B6A2-CAA46C7E960C}">
      <text>
        <r>
          <rPr>
            <b/>
            <sz val="9"/>
            <color indexed="81"/>
            <rFont val="Tahoma"/>
            <family val="2"/>
          </rPr>
          <t>CEPICI:Prière lier la facture scannée</t>
        </r>
        <r>
          <rPr>
            <sz val="9"/>
            <color indexed="81"/>
            <rFont val="Tahoma"/>
            <family val="2"/>
          </rPr>
          <t xml:space="preserve">
</t>
        </r>
      </text>
    </comment>
    <comment ref="G66" authorId="0" shapeId="0" xr:uid="{16556AF6-8480-40A1-A511-C880CB55C357}">
      <text>
        <r>
          <rPr>
            <b/>
            <sz val="9"/>
            <color indexed="81"/>
            <rFont val="Tahoma"/>
            <family val="2"/>
          </rPr>
          <t>CEPICI:Prière lier la DD scannée</t>
        </r>
        <r>
          <rPr>
            <sz val="9"/>
            <color indexed="81"/>
            <rFont val="Tahoma"/>
            <family val="2"/>
          </rPr>
          <t xml:space="preserve">
</t>
        </r>
      </text>
    </comment>
    <comment ref="F67" authorId="0" shapeId="0" xr:uid="{CAFE7CB3-29F7-4372-8AD5-CA57912657BA}">
      <text>
        <r>
          <rPr>
            <b/>
            <sz val="9"/>
            <color indexed="81"/>
            <rFont val="Tahoma"/>
            <family val="2"/>
          </rPr>
          <t>CEPICI:Prière lier la facture scannée</t>
        </r>
        <r>
          <rPr>
            <sz val="9"/>
            <color indexed="81"/>
            <rFont val="Tahoma"/>
            <family val="2"/>
          </rPr>
          <t xml:space="preserve">
</t>
        </r>
      </text>
    </comment>
    <comment ref="G67" authorId="0" shapeId="0" xr:uid="{E1A0F54C-2AAA-46E6-83B0-FAB44E8CC2BE}">
      <text>
        <r>
          <rPr>
            <b/>
            <sz val="9"/>
            <color indexed="81"/>
            <rFont val="Tahoma"/>
            <family val="2"/>
          </rPr>
          <t>CEPICI:Prière lier la DD scannée</t>
        </r>
        <r>
          <rPr>
            <sz val="9"/>
            <color indexed="81"/>
            <rFont val="Tahoma"/>
            <family val="2"/>
          </rPr>
          <t xml:space="preserve">
</t>
        </r>
      </text>
    </comment>
    <comment ref="F68" authorId="0" shapeId="0" xr:uid="{7FBBE234-B68F-490F-911D-B326B50AC192}">
      <text>
        <r>
          <rPr>
            <b/>
            <sz val="9"/>
            <color indexed="81"/>
            <rFont val="Tahoma"/>
            <family val="2"/>
          </rPr>
          <t>CEPICI:Prière lier la facture scannée</t>
        </r>
        <r>
          <rPr>
            <sz val="9"/>
            <color indexed="81"/>
            <rFont val="Tahoma"/>
            <family val="2"/>
          </rPr>
          <t xml:space="preserve">
</t>
        </r>
      </text>
    </comment>
    <comment ref="G68" authorId="0" shapeId="0" xr:uid="{DB56E94C-8D8B-4C12-B653-7F3F43CE3844}">
      <text>
        <r>
          <rPr>
            <b/>
            <sz val="9"/>
            <color indexed="81"/>
            <rFont val="Tahoma"/>
            <family val="2"/>
          </rPr>
          <t>CEPICI:Prière lier la DD scannée</t>
        </r>
        <r>
          <rPr>
            <sz val="9"/>
            <color indexed="81"/>
            <rFont val="Tahoma"/>
            <family val="2"/>
          </rPr>
          <t xml:space="preserve">
</t>
        </r>
      </text>
    </comment>
    <comment ref="F69" authorId="0" shapeId="0" xr:uid="{0452BB7F-EAD3-4A98-9C7E-E98E06E67337}">
      <text>
        <r>
          <rPr>
            <b/>
            <sz val="9"/>
            <color indexed="81"/>
            <rFont val="Tahoma"/>
            <family val="2"/>
          </rPr>
          <t>CEPICI:Prière lier la facture scannée</t>
        </r>
        <r>
          <rPr>
            <sz val="9"/>
            <color indexed="81"/>
            <rFont val="Tahoma"/>
            <family val="2"/>
          </rPr>
          <t xml:space="preserve">
</t>
        </r>
      </text>
    </comment>
    <comment ref="G69" authorId="0" shapeId="0" xr:uid="{65E9417C-A1E6-4AFF-B3EC-A0DB3D1F483A}">
      <text>
        <r>
          <rPr>
            <b/>
            <sz val="9"/>
            <color indexed="81"/>
            <rFont val="Tahoma"/>
            <family val="2"/>
          </rPr>
          <t>CEPICI:Prière lier la DD scannée</t>
        </r>
        <r>
          <rPr>
            <sz val="9"/>
            <color indexed="81"/>
            <rFont val="Tahoma"/>
            <family val="2"/>
          </rPr>
          <t xml:space="preserve">
</t>
        </r>
      </text>
    </comment>
    <comment ref="F70" authorId="0" shapeId="0" xr:uid="{473845A3-1744-4EB8-8782-28A0F4E27A0E}">
      <text>
        <r>
          <rPr>
            <b/>
            <sz val="9"/>
            <color indexed="81"/>
            <rFont val="Tahoma"/>
            <family val="2"/>
          </rPr>
          <t>CEPICI:Prière lier la facture scannée</t>
        </r>
        <r>
          <rPr>
            <sz val="9"/>
            <color indexed="81"/>
            <rFont val="Tahoma"/>
            <family val="2"/>
          </rPr>
          <t xml:space="preserve">
</t>
        </r>
      </text>
    </comment>
    <comment ref="G70" authorId="0" shapeId="0" xr:uid="{2F679918-51FB-4C20-9348-599AE943B96A}">
      <text>
        <r>
          <rPr>
            <b/>
            <sz val="9"/>
            <color indexed="81"/>
            <rFont val="Tahoma"/>
            <family val="2"/>
          </rPr>
          <t>CEPICI:Prière lier la DD scannée</t>
        </r>
        <r>
          <rPr>
            <sz val="9"/>
            <color indexed="81"/>
            <rFont val="Tahoma"/>
            <family val="2"/>
          </rPr>
          <t xml:space="preserve">
</t>
        </r>
      </text>
    </comment>
    <comment ref="F71" authorId="0" shapeId="0" xr:uid="{7C70956C-04F5-4E0C-856E-23FB1D1C3544}">
      <text>
        <r>
          <rPr>
            <b/>
            <sz val="9"/>
            <color indexed="81"/>
            <rFont val="Tahoma"/>
            <family val="2"/>
          </rPr>
          <t>CEPICI:Prière lier la facture scannée</t>
        </r>
        <r>
          <rPr>
            <sz val="9"/>
            <color indexed="81"/>
            <rFont val="Tahoma"/>
            <family val="2"/>
          </rPr>
          <t xml:space="preserve">
</t>
        </r>
      </text>
    </comment>
    <comment ref="G71" authorId="0" shapeId="0" xr:uid="{5CD86AA5-679E-45E5-92A1-4A8C3B7FB634}">
      <text>
        <r>
          <rPr>
            <b/>
            <sz val="9"/>
            <color indexed="81"/>
            <rFont val="Tahoma"/>
            <family val="2"/>
          </rPr>
          <t>CEPICI:Prière lier la DD scannée</t>
        </r>
        <r>
          <rPr>
            <sz val="9"/>
            <color indexed="81"/>
            <rFont val="Tahoma"/>
            <family val="2"/>
          </rPr>
          <t xml:space="preserve">
</t>
        </r>
      </text>
    </comment>
    <comment ref="F72" authorId="0" shapeId="0" xr:uid="{94BEA36D-508D-429A-B1EC-E9AD67A3A1B2}">
      <text>
        <r>
          <rPr>
            <b/>
            <sz val="9"/>
            <color indexed="81"/>
            <rFont val="Tahoma"/>
            <family val="2"/>
          </rPr>
          <t>CEPICI:Prière lier la facture scannée</t>
        </r>
        <r>
          <rPr>
            <sz val="9"/>
            <color indexed="81"/>
            <rFont val="Tahoma"/>
            <family val="2"/>
          </rPr>
          <t xml:space="preserve">
</t>
        </r>
      </text>
    </comment>
    <comment ref="G72" authorId="0" shapeId="0" xr:uid="{A7A8FA70-E23A-4E7A-A787-2D3EAE431D1B}">
      <text>
        <r>
          <rPr>
            <b/>
            <sz val="9"/>
            <color indexed="81"/>
            <rFont val="Tahoma"/>
            <family val="2"/>
          </rPr>
          <t>CEPICI:Prière lier la DD scannée</t>
        </r>
        <r>
          <rPr>
            <sz val="9"/>
            <color indexed="81"/>
            <rFont val="Tahoma"/>
            <family val="2"/>
          </rPr>
          <t xml:space="preserve">
</t>
        </r>
      </text>
    </comment>
    <comment ref="F73" authorId="0" shapeId="0" xr:uid="{2799089E-07BF-4FC0-BE7D-ABB93ED0DD7F}">
      <text>
        <r>
          <rPr>
            <b/>
            <sz val="9"/>
            <color indexed="81"/>
            <rFont val="Tahoma"/>
            <family val="2"/>
          </rPr>
          <t>CEPICI:Prière lier la facture scannée</t>
        </r>
        <r>
          <rPr>
            <sz val="9"/>
            <color indexed="81"/>
            <rFont val="Tahoma"/>
            <family val="2"/>
          </rPr>
          <t xml:space="preserve">
</t>
        </r>
      </text>
    </comment>
    <comment ref="G73" authorId="0" shapeId="0" xr:uid="{113270B5-BEC3-45C2-BE66-179AD31B987E}">
      <text>
        <r>
          <rPr>
            <b/>
            <sz val="9"/>
            <color indexed="81"/>
            <rFont val="Tahoma"/>
            <family val="2"/>
          </rPr>
          <t>CEPICI:Prière lier la DD scannée</t>
        </r>
        <r>
          <rPr>
            <sz val="9"/>
            <color indexed="81"/>
            <rFont val="Tahoma"/>
            <family val="2"/>
          </rPr>
          <t xml:space="preserve">
</t>
        </r>
      </text>
    </comment>
    <comment ref="F74" authorId="0" shapeId="0" xr:uid="{922EDBD8-906F-4D0F-A19D-431E3B2F0873}">
      <text>
        <r>
          <rPr>
            <b/>
            <sz val="9"/>
            <color indexed="81"/>
            <rFont val="Tahoma"/>
            <family val="2"/>
          </rPr>
          <t>CEPICI:Prière lier la facture scannée</t>
        </r>
        <r>
          <rPr>
            <sz val="9"/>
            <color indexed="81"/>
            <rFont val="Tahoma"/>
            <family val="2"/>
          </rPr>
          <t xml:space="preserve">
</t>
        </r>
      </text>
    </comment>
    <comment ref="G74" authorId="0" shapeId="0" xr:uid="{1A7689A9-C317-4BF4-BA14-EEB0D610CD2C}">
      <text>
        <r>
          <rPr>
            <b/>
            <sz val="9"/>
            <color indexed="81"/>
            <rFont val="Tahoma"/>
            <family val="2"/>
          </rPr>
          <t>CEPICI:Prière lier la DD scannée</t>
        </r>
        <r>
          <rPr>
            <sz val="9"/>
            <color indexed="81"/>
            <rFont val="Tahoma"/>
            <family val="2"/>
          </rPr>
          <t xml:space="preserve">
</t>
        </r>
      </text>
    </comment>
    <comment ref="F75" authorId="0" shapeId="0" xr:uid="{9381187C-2C9A-4F74-A7C2-858009486CBD}">
      <text>
        <r>
          <rPr>
            <b/>
            <sz val="9"/>
            <color indexed="81"/>
            <rFont val="Tahoma"/>
            <family val="2"/>
          </rPr>
          <t>CEPICI:Prière lier la facture scannée</t>
        </r>
        <r>
          <rPr>
            <sz val="9"/>
            <color indexed="81"/>
            <rFont val="Tahoma"/>
            <family val="2"/>
          </rPr>
          <t xml:space="preserve">
</t>
        </r>
      </text>
    </comment>
    <comment ref="G75" authorId="0" shapeId="0" xr:uid="{5651346C-BF6E-495D-B053-8DDE10FA1ED0}">
      <text>
        <r>
          <rPr>
            <b/>
            <sz val="9"/>
            <color indexed="81"/>
            <rFont val="Tahoma"/>
            <family val="2"/>
          </rPr>
          <t>CEPICI:Prière lier la DD scannée</t>
        </r>
        <r>
          <rPr>
            <sz val="9"/>
            <color indexed="81"/>
            <rFont val="Tahoma"/>
            <family val="2"/>
          </rPr>
          <t xml:space="preserve">
</t>
        </r>
      </text>
    </comment>
    <comment ref="F76" authorId="0" shapeId="0" xr:uid="{8ADDDF8D-B9CB-4F54-902A-C9B76BCFA6AD}">
      <text>
        <r>
          <rPr>
            <b/>
            <sz val="9"/>
            <color indexed="81"/>
            <rFont val="Tahoma"/>
            <family val="2"/>
          </rPr>
          <t>CEPICI:Prière lier la facture scannée</t>
        </r>
        <r>
          <rPr>
            <sz val="9"/>
            <color indexed="81"/>
            <rFont val="Tahoma"/>
            <family val="2"/>
          </rPr>
          <t xml:space="preserve">
</t>
        </r>
      </text>
    </comment>
    <comment ref="G76" authorId="0" shapeId="0" xr:uid="{92821879-6B03-4B79-98A0-5EFACBA347A3}">
      <text>
        <r>
          <rPr>
            <b/>
            <sz val="9"/>
            <color indexed="81"/>
            <rFont val="Tahoma"/>
            <family val="2"/>
          </rPr>
          <t>CEPICI:Prière lier la DD scannée</t>
        </r>
        <r>
          <rPr>
            <sz val="9"/>
            <color indexed="81"/>
            <rFont val="Tahoma"/>
            <family val="2"/>
          </rPr>
          <t xml:space="preserve">
</t>
        </r>
      </text>
    </comment>
    <comment ref="F77" authorId="0" shapeId="0" xr:uid="{9D67FD04-62FC-4EEA-A434-A253D9969464}">
      <text>
        <r>
          <rPr>
            <b/>
            <sz val="9"/>
            <color indexed="81"/>
            <rFont val="Tahoma"/>
            <family val="2"/>
          </rPr>
          <t>CEPICI:Prière lier la facture scannée</t>
        </r>
        <r>
          <rPr>
            <sz val="9"/>
            <color indexed="81"/>
            <rFont val="Tahoma"/>
            <family val="2"/>
          </rPr>
          <t xml:space="preserve">
</t>
        </r>
      </text>
    </comment>
    <comment ref="G77" authorId="0" shapeId="0" xr:uid="{782500B5-2E50-47AB-AE54-7442EFB86F0E}">
      <text>
        <r>
          <rPr>
            <b/>
            <sz val="9"/>
            <color indexed="81"/>
            <rFont val="Tahoma"/>
            <family val="2"/>
          </rPr>
          <t>CEPICI:Prière lier la DD scannée</t>
        </r>
        <r>
          <rPr>
            <sz val="9"/>
            <color indexed="81"/>
            <rFont val="Tahoma"/>
            <family val="2"/>
          </rPr>
          <t xml:space="preserve">
</t>
        </r>
      </text>
    </comment>
    <comment ref="F78" authorId="0" shapeId="0" xr:uid="{C694B578-44A6-477B-9EDE-9B3D413F2D4C}">
      <text>
        <r>
          <rPr>
            <b/>
            <sz val="9"/>
            <color indexed="81"/>
            <rFont val="Tahoma"/>
            <family val="2"/>
          </rPr>
          <t>CEPICI:Prière lier la facture scannée</t>
        </r>
        <r>
          <rPr>
            <sz val="9"/>
            <color indexed="81"/>
            <rFont val="Tahoma"/>
            <family val="2"/>
          </rPr>
          <t xml:space="preserve">
</t>
        </r>
      </text>
    </comment>
    <comment ref="G78" authorId="0" shapeId="0" xr:uid="{082F0C75-7129-4CD4-9E01-A8F96609E5BD}">
      <text>
        <r>
          <rPr>
            <b/>
            <sz val="9"/>
            <color indexed="81"/>
            <rFont val="Tahoma"/>
            <family val="2"/>
          </rPr>
          <t>CEPICI:Prière lier la DD scannée</t>
        </r>
        <r>
          <rPr>
            <sz val="9"/>
            <color indexed="81"/>
            <rFont val="Tahoma"/>
            <family val="2"/>
          </rPr>
          <t xml:space="preserve">
</t>
        </r>
      </text>
    </comment>
    <comment ref="F79" authorId="0" shapeId="0" xr:uid="{47FFFAC0-2ECD-401C-9B53-B5D9D34D1FB8}">
      <text>
        <r>
          <rPr>
            <b/>
            <sz val="9"/>
            <color indexed="81"/>
            <rFont val="Tahoma"/>
            <family val="2"/>
          </rPr>
          <t>CEPICI:Prière lier la facture scannée</t>
        </r>
        <r>
          <rPr>
            <sz val="9"/>
            <color indexed="81"/>
            <rFont val="Tahoma"/>
            <family val="2"/>
          </rPr>
          <t xml:space="preserve">
</t>
        </r>
      </text>
    </comment>
    <comment ref="G79" authorId="0" shapeId="0" xr:uid="{A44F9406-1196-4A6C-9C49-90CDE33A50EB}">
      <text>
        <r>
          <rPr>
            <b/>
            <sz val="9"/>
            <color indexed="81"/>
            <rFont val="Tahoma"/>
            <family val="2"/>
          </rPr>
          <t>CEPICI:Prière lier la DD scannée</t>
        </r>
        <r>
          <rPr>
            <sz val="9"/>
            <color indexed="81"/>
            <rFont val="Tahoma"/>
            <family val="2"/>
          </rPr>
          <t xml:space="preserve">
</t>
        </r>
      </text>
    </comment>
    <comment ref="F80" authorId="0" shapeId="0" xr:uid="{FA905C03-AC3A-4A83-A413-761ACD81D16E}">
      <text>
        <r>
          <rPr>
            <b/>
            <sz val="9"/>
            <color indexed="81"/>
            <rFont val="Tahoma"/>
            <family val="2"/>
          </rPr>
          <t>CEPICI:Prière lier la facture scannée</t>
        </r>
        <r>
          <rPr>
            <sz val="9"/>
            <color indexed="81"/>
            <rFont val="Tahoma"/>
            <family val="2"/>
          </rPr>
          <t xml:space="preserve">
</t>
        </r>
      </text>
    </comment>
    <comment ref="G80" authorId="0" shapeId="0" xr:uid="{43A3CD4C-8FB2-4602-918D-F8E20E944CEF}">
      <text>
        <r>
          <rPr>
            <b/>
            <sz val="9"/>
            <color indexed="81"/>
            <rFont val="Tahoma"/>
            <family val="2"/>
          </rPr>
          <t>CEPICI:Prière lier la DD scannée</t>
        </r>
        <r>
          <rPr>
            <sz val="9"/>
            <color indexed="81"/>
            <rFont val="Tahoma"/>
            <family val="2"/>
          </rPr>
          <t xml:space="preserve">
</t>
        </r>
      </text>
    </comment>
    <comment ref="F81" authorId="0" shapeId="0" xr:uid="{9DCFB25B-0363-4949-BD46-77020CFEBC1E}">
      <text>
        <r>
          <rPr>
            <b/>
            <sz val="9"/>
            <color indexed="81"/>
            <rFont val="Tahoma"/>
            <family val="2"/>
          </rPr>
          <t>CEPICI:Prière lier la facture scannée</t>
        </r>
        <r>
          <rPr>
            <sz val="9"/>
            <color indexed="81"/>
            <rFont val="Tahoma"/>
            <family val="2"/>
          </rPr>
          <t xml:space="preserve">
</t>
        </r>
      </text>
    </comment>
    <comment ref="G81" authorId="0" shapeId="0" xr:uid="{45F9AADC-1227-4BDC-BB10-01AB9E5D7103}">
      <text>
        <r>
          <rPr>
            <b/>
            <sz val="9"/>
            <color indexed="81"/>
            <rFont val="Tahoma"/>
            <family val="2"/>
          </rPr>
          <t>CEPICI:Prière lier la DD scannée</t>
        </r>
        <r>
          <rPr>
            <sz val="9"/>
            <color indexed="81"/>
            <rFont val="Tahoma"/>
            <family val="2"/>
          </rPr>
          <t xml:space="preserve">
</t>
        </r>
      </text>
    </comment>
    <comment ref="F82" authorId="0" shapeId="0" xr:uid="{4FEBC74C-2B56-4984-A892-6D3C5F195624}">
      <text>
        <r>
          <rPr>
            <b/>
            <sz val="9"/>
            <color indexed="81"/>
            <rFont val="Tahoma"/>
            <family val="2"/>
          </rPr>
          <t>CEPICI:Prière lier la facture scannée</t>
        </r>
        <r>
          <rPr>
            <sz val="9"/>
            <color indexed="81"/>
            <rFont val="Tahoma"/>
            <family val="2"/>
          </rPr>
          <t xml:space="preserve">
</t>
        </r>
      </text>
    </comment>
    <comment ref="G82" authorId="0" shapeId="0" xr:uid="{FFC64776-A5FA-403A-B4FD-C04AA363756C}">
      <text>
        <r>
          <rPr>
            <b/>
            <sz val="9"/>
            <color indexed="81"/>
            <rFont val="Tahoma"/>
            <family val="2"/>
          </rPr>
          <t>CEPICI:Prière lier la DD scannée</t>
        </r>
        <r>
          <rPr>
            <sz val="9"/>
            <color indexed="81"/>
            <rFont val="Tahoma"/>
            <family val="2"/>
          </rPr>
          <t xml:space="preserve">
</t>
        </r>
      </text>
    </comment>
    <comment ref="F83" authorId="0" shapeId="0" xr:uid="{9FF21A69-2369-4441-BEE0-2B737BB0578A}">
      <text>
        <r>
          <rPr>
            <b/>
            <sz val="9"/>
            <color indexed="81"/>
            <rFont val="Tahoma"/>
            <family val="2"/>
          </rPr>
          <t>CEPICI:Prière lier la facture scannée</t>
        </r>
        <r>
          <rPr>
            <sz val="9"/>
            <color indexed="81"/>
            <rFont val="Tahoma"/>
            <family val="2"/>
          </rPr>
          <t xml:space="preserve">
</t>
        </r>
      </text>
    </comment>
    <comment ref="G83" authorId="0" shapeId="0" xr:uid="{934F4089-5D14-4F7C-BF86-F5908DF62DE8}">
      <text>
        <r>
          <rPr>
            <b/>
            <sz val="9"/>
            <color indexed="81"/>
            <rFont val="Tahoma"/>
            <family val="2"/>
          </rPr>
          <t>CEPICI:Prière lier la DD scannée</t>
        </r>
        <r>
          <rPr>
            <sz val="9"/>
            <color indexed="81"/>
            <rFont val="Tahoma"/>
            <family val="2"/>
          </rPr>
          <t xml:space="preserve">
</t>
        </r>
      </text>
    </comment>
    <comment ref="F84" authorId="0" shapeId="0" xr:uid="{F3FF86D1-876D-4E58-A23F-F7F35AB6E507}">
      <text>
        <r>
          <rPr>
            <b/>
            <sz val="9"/>
            <color indexed="81"/>
            <rFont val="Tahoma"/>
            <family val="2"/>
          </rPr>
          <t>CEPICI:Prière lier la facture scannée</t>
        </r>
        <r>
          <rPr>
            <sz val="9"/>
            <color indexed="81"/>
            <rFont val="Tahoma"/>
            <family val="2"/>
          </rPr>
          <t xml:space="preserve">
</t>
        </r>
      </text>
    </comment>
    <comment ref="G84" authorId="0" shapeId="0" xr:uid="{1B1CFC83-7DCA-4B78-9FAD-B9745D7A9C1C}">
      <text>
        <r>
          <rPr>
            <b/>
            <sz val="9"/>
            <color indexed="81"/>
            <rFont val="Tahoma"/>
            <family val="2"/>
          </rPr>
          <t>CEPICI:Prière lier la DD scannée</t>
        </r>
        <r>
          <rPr>
            <sz val="9"/>
            <color indexed="81"/>
            <rFont val="Tahoma"/>
            <family val="2"/>
          </rPr>
          <t xml:space="preserve">
</t>
        </r>
      </text>
    </comment>
    <comment ref="F85" authorId="0" shapeId="0" xr:uid="{1794E4B1-11B3-48B6-9E67-746897FDEC43}">
      <text>
        <r>
          <rPr>
            <b/>
            <sz val="9"/>
            <color indexed="81"/>
            <rFont val="Tahoma"/>
            <family val="2"/>
          </rPr>
          <t>CEPICI:Prière lier la facture scannée</t>
        </r>
        <r>
          <rPr>
            <sz val="9"/>
            <color indexed="81"/>
            <rFont val="Tahoma"/>
            <family val="2"/>
          </rPr>
          <t xml:space="preserve">
</t>
        </r>
      </text>
    </comment>
    <comment ref="G85" authorId="0" shapeId="0" xr:uid="{927B4446-67CD-4DA8-A0A2-C086A1BA5B45}">
      <text>
        <r>
          <rPr>
            <b/>
            <sz val="9"/>
            <color indexed="81"/>
            <rFont val="Tahoma"/>
            <family val="2"/>
          </rPr>
          <t>CEPICI:Prière lier la DD scannée</t>
        </r>
        <r>
          <rPr>
            <sz val="9"/>
            <color indexed="81"/>
            <rFont val="Tahoma"/>
            <family val="2"/>
          </rPr>
          <t xml:space="preserve">
</t>
        </r>
      </text>
    </comment>
    <comment ref="F86" authorId="0" shapeId="0" xr:uid="{7967972A-3576-4150-AFEA-5CF8C0E1981B}">
      <text>
        <r>
          <rPr>
            <b/>
            <sz val="9"/>
            <color indexed="81"/>
            <rFont val="Tahoma"/>
            <family val="2"/>
          </rPr>
          <t>CEPICI:Prière lier la facture scannée</t>
        </r>
        <r>
          <rPr>
            <sz val="9"/>
            <color indexed="81"/>
            <rFont val="Tahoma"/>
            <family val="2"/>
          </rPr>
          <t xml:space="preserve">
</t>
        </r>
      </text>
    </comment>
    <comment ref="G86" authorId="0" shapeId="0" xr:uid="{0DDA2CC3-86F9-474A-A724-AEA443272B80}">
      <text>
        <r>
          <rPr>
            <b/>
            <sz val="9"/>
            <color indexed="81"/>
            <rFont val="Tahoma"/>
            <family val="2"/>
          </rPr>
          <t>CEPICI:Prière lier la DD scannée</t>
        </r>
        <r>
          <rPr>
            <sz val="9"/>
            <color indexed="81"/>
            <rFont val="Tahoma"/>
            <family val="2"/>
          </rPr>
          <t xml:space="preserve">
</t>
        </r>
      </text>
    </comment>
    <comment ref="F87" authorId="0" shapeId="0" xr:uid="{8BF15039-C31D-4C44-973B-7412ECB20FBD}">
      <text>
        <r>
          <rPr>
            <b/>
            <sz val="9"/>
            <color indexed="81"/>
            <rFont val="Tahoma"/>
            <family val="2"/>
          </rPr>
          <t>CEPICI:Prière lier la facture scannée</t>
        </r>
        <r>
          <rPr>
            <sz val="9"/>
            <color indexed="81"/>
            <rFont val="Tahoma"/>
            <family val="2"/>
          </rPr>
          <t xml:space="preserve">
</t>
        </r>
      </text>
    </comment>
    <comment ref="G87" authorId="0" shapeId="0" xr:uid="{7889467F-0A99-4B4E-99FE-F06BC05322A9}">
      <text>
        <r>
          <rPr>
            <b/>
            <sz val="9"/>
            <color indexed="81"/>
            <rFont val="Tahoma"/>
            <family val="2"/>
          </rPr>
          <t>CEPICI:Prière lier la DD scannée</t>
        </r>
        <r>
          <rPr>
            <sz val="9"/>
            <color indexed="81"/>
            <rFont val="Tahoma"/>
            <family val="2"/>
          </rPr>
          <t xml:space="preserve">
</t>
        </r>
      </text>
    </comment>
    <comment ref="F88" authorId="0" shapeId="0" xr:uid="{85AF1EAC-726D-43CA-9388-52382668D5E6}">
      <text>
        <r>
          <rPr>
            <b/>
            <sz val="9"/>
            <color indexed="81"/>
            <rFont val="Tahoma"/>
            <family val="2"/>
          </rPr>
          <t>CEPICI:Prière lier la facture scannée</t>
        </r>
        <r>
          <rPr>
            <sz val="9"/>
            <color indexed="81"/>
            <rFont val="Tahoma"/>
            <family val="2"/>
          </rPr>
          <t xml:space="preserve">
</t>
        </r>
      </text>
    </comment>
    <comment ref="G88" authorId="0" shapeId="0" xr:uid="{7452C940-C0A3-4C14-A945-1D055109715E}">
      <text>
        <r>
          <rPr>
            <b/>
            <sz val="9"/>
            <color indexed="81"/>
            <rFont val="Tahoma"/>
            <family val="2"/>
          </rPr>
          <t>CEPICI:Prière lier la DD scannée</t>
        </r>
        <r>
          <rPr>
            <sz val="9"/>
            <color indexed="81"/>
            <rFont val="Tahoma"/>
            <family val="2"/>
          </rPr>
          <t xml:space="preserve">
</t>
        </r>
      </text>
    </comment>
    <comment ref="F89" authorId="0" shapeId="0" xr:uid="{7AA28CCB-10F2-490F-8222-14C9A19654AD}">
      <text>
        <r>
          <rPr>
            <b/>
            <sz val="9"/>
            <color indexed="81"/>
            <rFont val="Tahoma"/>
            <family val="2"/>
          </rPr>
          <t>CEPICI:Prière lier la facture scannée</t>
        </r>
        <r>
          <rPr>
            <sz val="9"/>
            <color indexed="81"/>
            <rFont val="Tahoma"/>
            <family val="2"/>
          </rPr>
          <t xml:space="preserve">
</t>
        </r>
      </text>
    </comment>
    <comment ref="G89" authorId="0" shapeId="0" xr:uid="{BA7DDB4A-87F4-49D4-BD24-0E8E5129DDEB}">
      <text>
        <r>
          <rPr>
            <b/>
            <sz val="9"/>
            <color indexed="81"/>
            <rFont val="Tahoma"/>
            <family val="2"/>
          </rPr>
          <t>CEPICI:Prière lier la DD scannée</t>
        </r>
        <r>
          <rPr>
            <sz val="9"/>
            <color indexed="81"/>
            <rFont val="Tahoma"/>
            <family val="2"/>
          </rPr>
          <t xml:space="preserve">
</t>
        </r>
      </text>
    </comment>
    <comment ref="F90" authorId="0" shapeId="0" xr:uid="{7B2FC501-C274-4A16-B22F-8B549F7A9E35}">
      <text>
        <r>
          <rPr>
            <b/>
            <sz val="9"/>
            <color indexed="81"/>
            <rFont val="Tahoma"/>
            <family val="2"/>
          </rPr>
          <t>CEPICI:Prière lier la facture scannée</t>
        </r>
        <r>
          <rPr>
            <sz val="9"/>
            <color indexed="81"/>
            <rFont val="Tahoma"/>
            <family val="2"/>
          </rPr>
          <t xml:space="preserve">
</t>
        </r>
      </text>
    </comment>
    <comment ref="G90" authorId="0" shapeId="0" xr:uid="{D4DD2832-E482-4D39-8CA6-470C34173D80}">
      <text>
        <r>
          <rPr>
            <b/>
            <sz val="9"/>
            <color indexed="81"/>
            <rFont val="Tahoma"/>
            <family val="2"/>
          </rPr>
          <t>CEPICI:Prière lier la DD scannée</t>
        </r>
        <r>
          <rPr>
            <sz val="9"/>
            <color indexed="81"/>
            <rFont val="Tahoma"/>
            <family val="2"/>
          </rPr>
          <t xml:space="preserve">
</t>
        </r>
      </text>
    </comment>
    <comment ref="F91" authorId="0" shapeId="0" xr:uid="{7167CFEA-97A2-43AC-BD31-DED0F60E90C9}">
      <text>
        <r>
          <rPr>
            <b/>
            <sz val="9"/>
            <color indexed="81"/>
            <rFont val="Tahoma"/>
            <family val="2"/>
          </rPr>
          <t>CEPICI:Prière lier la facture scannée</t>
        </r>
        <r>
          <rPr>
            <sz val="9"/>
            <color indexed="81"/>
            <rFont val="Tahoma"/>
            <family val="2"/>
          </rPr>
          <t xml:space="preserve">
</t>
        </r>
      </text>
    </comment>
    <comment ref="G91" authorId="0" shapeId="0" xr:uid="{9A58C983-368E-405E-B1D2-FEFAA8B46926}">
      <text>
        <r>
          <rPr>
            <b/>
            <sz val="9"/>
            <color indexed="81"/>
            <rFont val="Tahoma"/>
            <family val="2"/>
          </rPr>
          <t>CEPICI:Prière lier la DD scannée</t>
        </r>
        <r>
          <rPr>
            <sz val="9"/>
            <color indexed="81"/>
            <rFont val="Tahoma"/>
            <family val="2"/>
          </rPr>
          <t xml:space="preserve">
</t>
        </r>
      </text>
    </comment>
    <comment ref="F92" authorId="0" shapeId="0" xr:uid="{85F98722-E46C-47B6-BECA-504AC5120ABB}">
      <text>
        <r>
          <rPr>
            <b/>
            <sz val="9"/>
            <color indexed="81"/>
            <rFont val="Tahoma"/>
            <family val="2"/>
          </rPr>
          <t>CEPICI:Prière lier la facture scannée</t>
        </r>
        <r>
          <rPr>
            <sz val="9"/>
            <color indexed="81"/>
            <rFont val="Tahoma"/>
            <family val="2"/>
          </rPr>
          <t xml:space="preserve">
</t>
        </r>
      </text>
    </comment>
    <comment ref="G92" authorId="0" shapeId="0" xr:uid="{F9E8548E-91EC-47AA-8135-4EF9B87C2E6D}">
      <text>
        <r>
          <rPr>
            <b/>
            <sz val="9"/>
            <color indexed="81"/>
            <rFont val="Tahoma"/>
            <family val="2"/>
          </rPr>
          <t>CEPICI:Prière lier la DD scannée</t>
        </r>
        <r>
          <rPr>
            <sz val="9"/>
            <color indexed="81"/>
            <rFont val="Tahoma"/>
            <family val="2"/>
          </rPr>
          <t xml:space="preserve">
</t>
        </r>
      </text>
    </comment>
    <comment ref="F93" authorId="0" shapeId="0" xr:uid="{E27491E3-F836-4CB5-BBA1-099416AEB3AF}">
      <text>
        <r>
          <rPr>
            <b/>
            <sz val="9"/>
            <color indexed="81"/>
            <rFont val="Tahoma"/>
            <family val="2"/>
          </rPr>
          <t>CEPICI:Prière lier la facture scannée</t>
        </r>
        <r>
          <rPr>
            <sz val="9"/>
            <color indexed="81"/>
            <rFont val="Tahoma"/>
            <family val="2"/>
          </rPr>
          <t xml:space="preserve">
</t>
        </r>
      </text>
    </comment>
    <comment ref="G93" authorId="0" shapeId="0" xr:uid="{610DC9CD-693E-4DC6-B888-278F06C6DCED}">
      <text>
        <r>
          <rPr>
            <b/>
            <sz val="9"/>
            <color indexed="81"/>
            <rFont val="Tahoma"/>
            <family val="2"/>
          </rPr>
          <t>CEPICI:Prière lier la DD scannée</t>
        </r>
        <r>
          <rPr>
            <sz val="9"/>
            <color indexed="81"/>
            <rFont val="Tahoma"/>
            <family val="2"/>
          </rPr>
          <t xml:space="preserve">
</t>
        </r>
      </text>
    </comment>
    <comment ref="F94" authorId="0" shapeId="0" xr:uid="{023DE9BC-D843-4917-9C68-16A233CB5534}">
      <text>
        <r>
          <rPr>
            <b/>
            <sz val="9"/>
            <color indexed="81"/>
            <rFont val="Tahoma"/>
            <family val="2"/>
          </rPr>
          <t>CEPICI:Prière lier la facture scannée</t>
        </r>
        <r>
          <rPr>
            <sz val="9"/>
            <color indexed="81"/>
            <rFont val="Tahoma"/>
            <family val="2"/>
          </rPr>
          <t xml:space="preserve">
</t>
        </r>
      </text>
    </comment>
    <comment ref="G94" authorId="0" shapeId="0" xr:uid="{CADB6996-FAF5-4FA3-B43A-EA9ED9077430}">
      <text>
        <r>
          <rPr>
            <b/>
            <sz val="9"/>
            <color indexed="81"/>
            <rFont val="Tahoma"/>
            <family val="2"/>
          </rPr>
          <t>CEPICI:Prière lier la DD scannée</t>
        </r>
        <r>
          <rPr>
            <sz val="9"/>
            <color indexed="81"/>
            <rFont val="Tahoma"/>
            <family val="2"/>
          </rPr>
          <t xml:space="preserve">
</t>
        </r>
      </text>
    </comment>
    <comment ref="F95" authorId="0" shapeId="0" xr:uid="{1EFEDCE4-13D1-479E-AC36-3EF96D24942A}">
      <text>
        <r>
          <rPr>
            <b/>
            <sz val="9"/>
            <color indexed="81"/>
            <rFont val="Tahoma"/>
            <family val="2"/>
          </rPr>
          <t>CEPICI:Prière lier la facture scannée</t>
        </r>
        <r>
          <rPr>
            <sz val="9"/>
            <color indexed="81"/>
            <rFont val="Tahoma"/>
            <family val="2"/>
          </rPr>
          <t xml:space="preserve">
</t>
        </r>
      </text>
    </comment>
    <comment ref="G95" authorId="0" shapeId="0" xr:uid="{6B43B1D4-50A2-4328-BC7E-62802D208AA4}">
      <text>
        <r>
          <rPr>
            <b/>
            <sz val="9"/>
            <color indexed="81"/>
            <rFont val="Tahoma"/>
            <family val="2"/>
          </rPr>
          <t>CEPICI:Prière lier la DD scannée</t>
        </r>
        <r>
          <rPr>
            <sz val="9"/>
            <color indexed="81"/>
            <rFont val="Tahoma"/>
            <family val="2"/>
          </rPr>
          <t xml:space="preserve">
</t>
        </r>
      </text>
    </comment>
    <comment ref="F96" authorId="0" shapeId="0" xr:uid="{BEA3CC5A-2925-400A-913C-1DF28AE8ED7F}">
      <text>
        <r>
          <rPr>
            <b/>
            <sz val="9"/>
            <color indexed="81"/>
            <rFont val="Tahoma"/>
            <family val="2"/>
          </rPr>
          <t>CEPICI:Prière lier la facture scannée</t>
        </r>
        <r>
          <rPr>
            <sz val="9"/>
            <color indexed="81"/>
            <rFont val="Tahoma"/>
            <family val="2"/>
          </rPr>
          <t xml:space="preserve">
</t>
        </r>
      </text>
    </comment>
    <comment ref="G96" authorId="0" shapeId="0" xr:uid="{279AC6E7-8C62-47BC-9F62-D79C2E31060B}">
      <text>
        <r>
          <rPr>
            <b/>
            <sz val="9"/>
            <color indexed="81"/>
            <rFont val="Tahoma"/>
            <family val="2"/>
          </rPr>
          <t>CEPICI:Prière lier la DD scannée</t>
        </r>
        <r>
          <rPr>
            <sz val="9"/>
            <color indexed="81"/>
            <rFont val="Tahoma"/>
            <family val="2"/>
          </rPr>
          <t xml:space="preserve">
</t>
        </r>
      </text>
    </comment>
    <comment ref="F97" authorId="0" shapeId="0" xr:uid="{C7098022-51B0-463C-887C-F14CCF79FD0E}">
      <text>
        <r>
          <rPr>
            <b/>
            <sz val="9"/>
            <color indexed="81"/>
            <rFont val="Tahoma"/>
            <family val="2"/>
          </rPr>
          <t>CEPICI:Prière lier la facture scannée</t>
        </r>
        <r>
          <rPr>
            <sz val="9"/>
            <color indexed="81"/>
            <rFont val="Tahoma"/>
            <family val="2"/>
          </rPr>
          <t xml:space="preserve">
</t>
        </r>
      </text>
    </comment>
    <comment ref="G97" authorId="0" shapeId="0" xr:uid="{3049AE98-6C04-450E-AB44-900AD458CFB0}">
      <text>
        <r>
          <rPr>
            <b/>
            <sz val="9"/>
            <color indexed="81"/>
            <rFont val="Tahoma"/>
            <family val="2"/>
          </rPr>
          <t>CEPICI:Prière lier la DD scannée</t>
        </r>
        <r>
          <rPr>
            <sz val="9"/>
            <color indexed="81"/>
            <rFont val="Tahoma"/>
            <family val="2"/>
          </rPr>
          <t xml:space="preserve">
</t>
        </r>
      </text>
    </comment>
    <comment ref="F98" authorId="0" shapeId="0" xr:uid="{745E3CE9-839B-440A-825E-151C7C9A160D}">
      <text>
        <r>
          <rPr>
            <b/>
            <sz val="9"/>
            <color indexed="81"/>
            <rFont val="Tahoma"/>
            <family val="2"/>
          </rPr>
          <t>CEPICI:Prière lier la facture scannée</t>
        </r>
        <r>
          <rPr>
            <sz val="9"/>
            <color indexed="81"/>
            <rFont val="Tahoma"/>
            <family val="2"/>
          </rPr>
          <t xml:space="preserve">
</t>
        </r>
      </text>
    </comment>
    <comment ref="G98" authorId="0" shapeId="0" xr:uid="{5897C94D-2066-4D0F-99EF-59D280511EF8}">
      <text>
        <r>
          <rPr>
            <b/>
            <sz val="9"/>
            <color indexed="81"/>
            <rFont val="Tahoma"/>
            <family val="2"/>
          </rPr>
          <t>CEPICI:Prière lier la DD scannée</t>
        </r>
        <r>
          <rPr>
            <sz val="9"/>
            <color indexed="81"/>
            <rFont val="Tahoma"/>
            <family val="2"/>
          </rPr>
          <t xml:space="preserve">
</t>
        </r>
      </text>
    </comment>
    <comment ref="F99" authorId="0" shapeId="0" xr:uid="{BC6CAE16-CC42-4CE6-B0CA-6BB9014A2A1D}">
      <text>
        <r>
          <rPr>
            <b/>
            <sz val="9"/>
            <color indexed="81"/>
            <rFont val="Tahoma"/>
            <family val="2"/>
          </rPr>
          <t>CEPICI:Prière lier la facture scannée</t>
        </r>
        <r>
          <rPr>
            <sz val="9"/>
            <color indexed="81"/>
            <rFont val="Tahoma"/>
            <family val="2"/>
          </rPr>
          <t xml:space="preserve">
</t>
        </r>
      </text>
    </comment>
    <comment ref="G99" authorId="0" shapeId="0" xr:uid="{FB723FEA-CEA3-4F89-A84C-9184F7A32D81}">
      <text>
        <r>
          <rPr>
            <b/>
            <sz val="9"/>
            <color indexed="81"/>
            <rFont val="Tahoma"/>
            <family val="2"/>
          </rPr>
          <t>CEPICI:Prière lier la DD scannée</t>
        </r>
        <r>
          <rPr>
            <sz val="9"/>
            <color indexed="81"/>
            <rFont val="Tahoma"/>
            <family val="2"/>
          </rPr>
          <t xml:space="preserve">
</t>
        </r>
      </text>
    </comment>
    <comment ref="F100" authorId="0" shapeId="0" xr:uid="{0825F37E-B6FA-44E4-B10C-EA68A512FC60}">
      <text>
        <r>
          <rPr>
            <b/>
            <sz val="9"/>
            <color indexed="81"/>
            <rFont val="Tahoma"/>
            <family val="2"/>
          </rPr>
          <t>CEPICI:Prière lier la facture scannée</t>
        </r>
        <r>
          <rPr>
            <sz val="9"/>
            <color indexed="81"/>
            <rFont val="Tahoma"/>
            <family val="2"/>
          </rPr>
          <t xml:space="preserve">
</t>
        </r>
      </text>
    </comment>
    <comment ref="G100" authorId="0" shapeId="0" xr:uid="{DA52700B-472F-4D8B-8B99-3F05F7F48FAF}">
      <text>
        <r>
          <rPr>
            <b/>
            <sz val="9"/>
            <color indexed="81"/>
            <rFont val="Tahoma"/>
            <family val="2"/>
          </rPr>
          <t>CEPICI:Prière lier la DD scannée</t>
        </r>
        <r>
          <rPr>
            <sz val="9"/>
            <color indexed="81"/>
            <rFont val="Tahoma"/>
            <family val="2"/>
          </rPr>
          <t xml:space="preserve">
</t>
        </r>
      </text>
    </comment>
    <comment ref="F101" authorId="0" shapeId="0" xr:uid="{6281B185-1088-4D19-B610-93B398E9D636}">
      <text>
        <r>
          <rPr>
            <b/>
            <sz val="9"/>
            <color indexed="81"/>
            <rFont val="Tahoma"/>
            <family val="2"/>
          </rPr>
          <t>CEPICI:Prière lier la facture scannée</t>
        </r>
        <r>
          <rPr>
            <sz val="9"/>
            <color indexed="81"/>
            <rFont val="Tahoma"/>
            <family val="2"/>
          </rPr>
          <t xml:space="preserve">
</t>
        </r>
      </text>
    </comment>
    <comment ref="G101" authorId="0" shapeId="0" xr:uid="{153DA86B-7FCD-4EF4-A4A6-727DBE41CBCE}">
      <text>
        <r>
          <rPr>
            <b/>
            <sz val="9"/>
            <color indexed="81"/>
            <rFont val="Tahoma"/>
            <family val="2"/>
          </rPr>
          <t>CEPICI:Prière lier la DD scannée</t>
        </r>
        <r>
          <rPr>
            <sz val="9"/>
            <color indexed="81"/>
            <rFont val="Tahoma"/>
            <family val="2"/>
          </rPr>
          <t xml:space="preserve">
</t>
        </r>
      </text>
    </comment>
    <comment ref="F102" authorId="0" shapeId="0" xr:uid="{5835B202-D782-4E09-81A7-1FD73DCCB774}">
      <text>
        <r>
          <rPr>
            <b/>
            <sz val="9"/>
            <color indexed="81"/>
            <rFont val="Tahoma"/>
            <family val="2"/>
          </rPr>
          <t>CEPICI:Prière lier la facture scannée</t>
        </r>
        <r>
          <rPr>
            <sz val="9"/>
            <color indexed="81"/>
            <rFont val="Tahoma"/>
            <family val="2"/>
          </rPr>
          <t xml:space="preserve">
</t>
        </r>
      </text>
    </comment>
    <comment ref="G102" authorId="0" shapeId="0" xr:uid="{6BB0CC3F-4DCA-4C2B-8F25-59934AF486A1}">
      <text>
        <r>
          <rPr>
            <b/>
            <sz val="9"/>
            <color indexed="81"/>
            <rFont val="Tahoma"/>
            <family val="2"/>
          </rPr>
          <t>CEPICI:Prière lier la DD scannée</t>
        </r>
        <r>
          <rPr>
            <sz val="9"/>
            <color indexed="81"/>
            <rFont val="Tahoma"/>
            <family val="2"/>
          </rPr>
          <t xml:space="preserve">
</t>
        </r>
      </text>
    </comment>
    <comment ref="F103" authorId="0" shapeId="0" xr:uid="{4573D94C-B1FD-437A-BDC9-93DD0B2474AE}">
      <text>
        <r>
          <rPr>
            <b/>
            <sz val="9"/>
            <color indexed="81"/>
            <rFont val="Tahoma"/>
            <family val="2"/>
          </rPr>
          <t>CEPICI:Prière lier la facture scannée</t>
        </r>
        <r>
          <rPr>
            <sz val="9"/>
            <color indexed="81"/>
            <rFont val="Tahoma"/>
            <family val="2"/>
          </rPr>
          <t xml:space="preserve">
</t>
        </r>
      </text>
    </comment>
    <comment ref="G103" authorId="0" shapeId="0" xr:uid="{42665932-63F2-43B4-A398-BC357A661685}">
      <text>
        <r>
          <rPr>
            <b/>
            <sz val="9"/>
            <color indexed="81"/>
            <rFont val="Tahoma"/>
            <family val="2"/>
          </rPr>
          <t>CEPICI:Prière lier la DD scannée</t>
        </r>
        <r>
          <rPr>
            <sz val="9"/>
            <color indexed="81"/>
            <rFont val="Tahoma"/>
            <family val="2"/>
          </rPr>
          <t xml:space="preserve">
</t>
        </r>
      </text>
    </comment>
    <comment ref="F104" authorId="0" shapeId="0" xr:uid="{8B173DC8-8622-4218-9B3A-1460DE735146}">
      <text>
        <r>
          <rPr>
            <b/>
            <sz val="9"/>
            <color indexed="81"/>
            <rFont val="Tahoma"/>
            <family val="2"/>
          </rPr>
          <t>CEPICI:Prière lier la facture scannée</t>
        </r>
        <r>
          <rPr>
            <sz val="9"/>
            <color indexed="81"/>
            <rFont val="Tahoma"/>
            <family val="2"/>
          </rPr>
          <t xml:space="preserve">
</t>
        </r>
      </text>
    </comment>
    <comment ref="G104" authorId="0" shapeId="0" xr:uid="{E61D6F07-F7B2-4E5C-B0C1-B55E5AB19905}">
      <text>
        <r>
          <rPr>
            <b/>
            <sz val="9"/>
            <color indexed="81"/>
            <rFont val="Tahoma"/>
            <family val="2"/>
          </rPr>
          <t>CEPICI:Prière lier la DD scannée</t>
        </r>
        <r>
          <rPr>
            <sz val="9"/>
            <color indexed="81"/>
            <rFont val="Tahoma"/>
            <family val="2"/>
          </rPr>
          <t xml:space="preserve">
</t>
        </r>
      </text>
    </comment>
    <comment ref="F105" authorId="0" shapeId="0" xr:uid="{372ED5CA-0109-40F7-AE78-EE7F9AACBEB6}">
      <text>
        <r>
          <rPr>
            <b/>
            <sz val="9"/>
            <color indexed="81"/>
            <rFont val="Tahoma"/>
            <family val="2"/>
          </rPr>
          <t>CEPICI:Prière lier la facture scannée</t>
        </r>
        <r>
          <rPr>
            <sz val="9"/>
            <color indexed="81"/>
            <rFont val="Tahoma"/>
            <family val="2"/>
          </rPr>
          <t xml:space="preserve">
</t>
        </r>
      </text>
    </comment>
    <comment ref="G105" authorId="0" shapeId="0" xr:uid="{8F60474F-AEDB-468A-B44D-6F065E348721}">
      <text>
        <r>
          <rPr>
            <b/>
            <sz val="9"/>
            <color indexed="81"/>
            <rFont val="Tahoma"/>
            <family val="2"/>
          </rPr>
          <t>CEPICI:Prière lier la DD scannée</t>
        </r>
        <r>
          <rPr>
            <sz val="9"/>
            <color indexed="81"/>
            <rFont val="Tahoma"/>
            <family val="2"/>
          </rPr>
          <t xml:space="preserve">
</t>
        </r>
      </text>
    </comment>
    <comment ref="F106" authorId="0" shapeId="0" xr:uid="{24A23B94-43B1-441E-9D07-1C34AE5F4F2D}">
      <text>
        <r>
          <rPr>
            <b/>
            <sz val="9"/>
            <color indexed="81"/>
            <rFont val="Tahoma"/>
            <family val="2"/>
          </rPr>
          <t>CEPICI:Prière lier la facture scannée</t>
        </r>
        <r>
          <rPr>
            <sz val="9"/>
            <color indexed="81"/>
            <rFont val="Tahoma"/>
            <family val="2"/>
          </rPr>
          <t xml:space="preserve">
</t>
        </r>
      </text>
    </comment>
    <comment ref="G106" authorId="0" shapeId="0" xr:uid="{2AA1893E-CA64-4C7F-985D-0901D396758F}">
      <text>
        <r>
          <rPr>
            <b/>
            <sz val="9"/>
            <color indexed="81"/>
            <rFont val="Tahoma"/>
            <family val="2"/>
          </rPr>
          <t>CEPICI:Prière lier la DD scannée</t>
        </r>
        <r>
          <rPr>
            <sz val="9"/>
            <color indexed="81"/>
            <rFont val="Tahoma"/>
            <family val="2"/>
          </rPr>
          <t xml:space="preserve">
</t>
        </r>
      </text>
    </comment>
    <comment ref="F107" authorId="0" shapeId="0" xr:uid="{90862090-0F7B-4F12-8FF6-EE20ADB20F3F}">
      <text>
        <r>
          <rPr>
            <b/>
            <sz val="9"/>
            <color indexed="81"/>
            <rFont val="Tahoma"/>
            <family val="2"/>
          </rPr>
          <t>CEPICI:Prière lier la facture scannée</t>
        </r>
        <r>
          <rPr>
            <sz val="9"/>
            <color indexed="81"/>
            <rFont val="Tahoma"/>
            <family val="2"/>
          </rPr>
          <t xml:space="preserve">
</t>
        </r>
      </text>
    </comment>
    <comment ref="G107" authorId="0" shapeId="0" xr:uid="{8E23F0C6-2000-4EA7-AEA4-A1FD2E519281}">
      <text>
        <r>
          <rPr>
            <b/>
            <sz val="9"/>
            <color indexed="81"/>
            <rFont val="Tahoma"/>
            <family val="2"/>
          </rPr>
          <t>CEPICI:Prière lier la DD scannée</t>
        </r>
        <r>
          <rPr>
            <sz val="9"/>
            <color indexed="81"/>
            <rFont val="Tahoma"/>
            <family val="2"/>
          </rPr>
          <t xml:space="preserve">
</t>
        </r>
      </text>
    </comment>
    <comment ref="F108" authorId="0" shapeId="0" xr:uid="{E1E5257B-8F0D-42EC-824C-B9B720252FBD}">
      <text>
        <r>
          <rPr>
            <b/>
            <sz val="9"/>
            <color indexed="81"/>
            <rFont val="Tahoma"/>
            <family val="2"/>
          </rPr>
          <t>CEPICI:Prière lier la facture scannée</t>
        </r>
        <r>
          <rPr>
            <sz val="9"/>
            <color indexed="81"/>
            <rFont val="Tahoma"/>
            <family val="2"/>
          </rPr>
          <t xml:space="preserve">
</t>
        </r>
      </text>
    </comment>
    <comment ref="G108" authorId="0" shapeId="0" xr:uid="{54195C53-F941-4F4D-8D5E-A6EAF9940646}">
      <text>
        <r>
          <rPr>
            <b/>
            <sz val="9"/>
            <color indexed="81"/>
            <rFont val="Tahoma"/>
            <family val="2"/>
          </rPr>
          <t>CEPICI:Prière lier la DD scannée</t>
        </r>
        <r>
          <rPr>
            <sz val="9"/>
            <color indexed="81"/>
            <rFont val="Tahoma"/>
            <family val="2"/>
          </rPr>
          <t xml:space="preserve">
</t>
        </r>
      </text>
    </comment>
    <comment ref="F109" authorId="0" shapeId="0" xr:uid="{4D062C36-6EF6-4730-8D55-79CA59183455}">
      <text>
        <r>
          <rPr>
            <b/>
            <sz val="9"/>
            <color indexed="81"/>
            <rFont val="Tahoma"/>
            <family val="2"/>
          </rPr>
          <t>CEPICI:Prière lier la facture scannée</t>
        </r>
        <r>
          <rPr>
            <sz val="9"/>
            <color indexed="81"/>
            <rFont val="Tahoma"/>
            <family val="2"/>
          </rPr>
          <t xml:space="preserve">
</t>
        </r>
      </text>
    </comment>
    <comment ref="G109" authorId="0" shapeId="0" xr:uid="{E335F861-FC5C-4A54-85EF-58C6C3A1FA44}">
      <text>
        <r>
          <rPr>
            <b/>
            <sz val="9"/>
            <color indexed="81"/>
            <rFont val="Tahoma"/>
            <family val="2"/>
          </rPr>
          <t>CEPICI:Prière lier la DD scannée</t>
        </r>
        <r>
          <rPr>
            <sz val="9"/>
            <color indexed="81"/>
            <rFont val="Tahoma"/>
            <family val="2"/>
          </rPr>
          <t xml:space="preserve">
</t>
        </r>
      </text>
    </comment>
    <comment ref="F110" authorId="0" shapeId="0" xr:uid="{F0FB4208-103C-45A5-B126-647828951651}">
      <text>
        <r>
          <rPr>
            <b/>
            <sz val="9"/>
            <color indexed="81"/>
            <rFont val="Tahoma"/>
            <family val="2"/>
          </rPr>
          <t>CEPICI:Prière lier la facture scannée</t>
        </r>
        <r>
          <rPr>
            <sz val="9"/>
            <color indexed="81"/>
            <rFont val="Tahoma"/>
            <family val="2"/>
          </rPr>
          <t xml:space="preserve">
</t>
        </r>
      </text>
    </comment>
    <comment ref="G110" authorId="0" shapeId="0" xr:uid="{E0119A4A-6F6D-4B4D-913B-C40A4D0BF510}">
      <text>
        <r>
          <rPr>
            <b/>
            <sz val="9"/>
            <color indexed="81"/>
            <rFont val="Tahoma"/>
            <family val="2"/>
          </rPr>
          <t>CEPICI:Prière lier la DD scannée</t>
        </r>
        <r>
          <rPr>
            <sz val="9"/>
            <color indexed="81"/>
            <rFont val="Tahoma"/>
            <family val="2"/>
          </rPr>
          <t xml:space="preserve">
</t>
        </r>
      </text>
    </comment>
    <comment ref="F111" authorId="0" shapeId="0" xr:uid="{7901279A-9BCC-4F45-AE07-D969F0A40E55}">
      <text>
        <r>
          <rPr>
            <b/>
            <sz val="9"/>
            <color indexed="81"/>
            <rFont val="Tahoma"/>
            <family val="2"/>
          </rPr>
          <t>CEPICI:Prière lier la facture scannée</t>
        </r>
        <r>
          <rPr>
            <sz val="9"/>
            <color indexed="81"/>
            <rFont val="Tahoma"/>
            <family val="2"/>
          </rPr>
          <t xml:space="preserve">
</t>
        </r>
      </text>
    </comment>
    <comment ref="G111" authorId="0" shapeId="0" xr:uid="{4AECF92D-00B6-4928-A6B2-1DD3D4C336E5}">
      <text>
        <r>
          <rPr>
            <b/>
            <sz val="9"/>
            <color indexed="81"/>
            <rFont val="Tahoma"/>
            <family val="2"/>
          </rPr>
          <t>CEPICI:Prière lier la DD scannée</t>
        </r>
        <r>
          <rPr>
            <sz val="9"/>
            <color indexed="81"/>
            <rFont val="Tahoma"/>
            <family val="2"/>
          </rPr>
          <t xml:space="preserve">
</t>
        </r>
      </text>
    </comment>
    <comment ref="F112" authorId="0" shapeId="0" xr:uid="{5F91B789-8B56-4D6E-919A-7CC49CB20B64}">
      <text>
        <r>
          <rPr>
            <b/>
            <sz val="9"/>
            <color indexed="81"/>
            <rFont val="Tahoma"/>
            <family val="2"/>
          </rPr>
          <t>CEPICI:Prière lier la facture scannée</t>
        </r>
        <r>
          <rPr>
            <sz val="9"/>
            <color indexed="81"/>
            <rFont val="Tahoma"/>
            <family val="2"/>
          </rPr>
          <t xml:space="preserve">
</t>
        </r>
      </text>
    </comment>
    <comment ref="G112" authorId="0" shapeId="0" xr:uid="{470DF2F5-06B0-4A8A-B342-E4F7B257868E}">
      <text>
        <r>
          <rPr>
            <b/>
            <sz val="9"/>
            <color indexed="81"/>
            <rFont val="Tahoma"/>
            <family val="2"/>
          </rPr>
          <t>CEPICI:Prière lier la DD scannée</t>
        </r>
        <r>
          <rPr>
            <sz val="9"/>
            <color indexed="81"/>
            <rFont val="Tahoma"/>
            <family val="2"/>
          </rPr>
          <t xml:space="preserve">
</t>
        </r>
      </text>
    </comment>
    <comment ref="F113" authorId="0" shapeId="0" xr:uid="{F1626424-522F-4A32-B2D2-A8504A5BA33B}">
      <text>
        <r>
          <rPr>
            <b/>
            <sz val="9"/>
            <color indexed="81"/>
            <rFont val="Tahoma"/>
            <family val="2"/>
          </rPr>
          <t>CEPICI:Prière lier la facture scannée</t>
        </r>
        <r>
          <rPr>
            <sz val="9"/>
            <color indexed="81"/>
            <rFont val="Tahoma"/>
            <family val="2"/>
          </rPr>
          <t xml:space="preserve">
</t>
        </r>
      </text>
    </comment>
    <comment ref="G113" authorId="0" shapeId="0" xr:uid="{D2BDB738-F1F2-4FF9-A38A-DC7513B8A604}">
      <text>
        <r>
          <rPr>
            <b/>
            <sz val="9"/>
            <color indexed="81"/>
            <rFont val="Tahoma"/>
            <family val="2"/>
          </rPr>
          <t>CEPICI:Prière lier la DD scannée</t>
        </r>
        <r>
          <rPr>
            <sz val="9"/>
            <color indexed="81"/>
            <rFont val="Tahoma"/>
            <family val="2"/>
          </rPr>
          <t xml:space="preserve">
</t>
        </r>
      </text>
    </comment>
    <comment ref="F114" authorId="0" shapeId="0" xr:uid="{7AE0FA9F-D7AA-4DE4-B6B2-23C1F37F7BFA}">
      <text>
        <r>
          <rPr>
            <b/>
            <sz val="9"/>
            <color indexed="81"/>
            <rFont val="Tahoma"/>
            <family val="2"/>
          </rPr>
          <t>CEPICI:Prière lier la facture scannée</t>
        </r>
        <r>
          <rPr>
            <sz val="9"/>
            <color indexed="81"/>
            <rFont val="Tahoma"/>
            <family val="2"/>
          </rPr>
          <t xml:space="preserve">
</t>
        </r>
      </text>
    </comment>
    <comment ref="G114" authorId="0" shapeId="0" xr:uid="{F975C5A3-DDFA-457B-9E3B-7C83461046F9}">
      <text>
        <r>
          <rPr>
            <b/>
            <sz val="9"/>
            <color indexed="81"/>
            <rFont val="Tahoma"/>
            <family val="2"/>
          </rPr>
          <t>CEPICI:Prière lier la DD scannée</t>
        </r>
        <r>
          <rPr>
            <sz val="9"/>
            <color indexed="81"/>
            <rFont val="Tahoma"/>
            <family val="2"/>
          </rPr>
          <t xml:space="preserve">
</t>
        </r>
      </text>
    </comment>
    <comment ref="F115" authorId="0" shapeId="0" xr:uid="{2C82972E-9F5F-4AA9-80D4-5980121B16C3}">
      <text>
        <r>
          <rPr>
            <b/>
            <sz val="9"/>
            <color indexed="81"/>
            <rFont val="Tahoma"/>
            <family val="2"/>
          </rPr>
          <t>CEPICI:Prière lier la facture scannée</t>
        </r>
        <r>
          <rPr>
            <sz val="9"/>
            <color indexed="81"/>
            <rFont val="Tahoma"/>
            <family val="2"/>
          </rPr>
          <t xml:space="preserve">
</t>
        </r>
      </text>
    </comment>
    <comment ref="G115" authorId="0" shapeId="0" xr:uid="{16E62DD8-CBBD-4ECE-B99F-36EE309C8B2D}">
      <text>
        <r>
          <rPr>
            <b/>
            <sz val="9"/>
            <color indexed="81"/>
            <rFont val="Tahoma"/>
            <family val="2"/>
          </rPr>
          <t>CEPICI:Prière lier la DD scannée</t>
        </r>
        <r>
          <rPr>
            <sz val="9"/>
            <color indexed="81"/>
            <rFont val="Tahoma"/>
            <family val="2"/>
          </rPr>
          <t xml:space="preserve">
</t>
        </r>
      </text>
    </comment>
    <comment ref="F116" authorId="0" shapeId="0" xr:uid="{446ECA75-0177-4263-A3C8-DC9AD38AD33D}">
      <text>
        <r>
          <rPr>
            <b/>
            <sz val="9"/>
            <color indexed="81"/>
            <rFont val="Tahoma"/>
            <family val="2"/>
          </rPr>
          <t>CEPICI:Prière lier la facture scannée</t>
        </r>
        <r>
          <rPr>
            <sz val="9"/>
            <color indexed="81"/>
            <rFont val="Tahoma"/>
            <family val="2"/>
          </rPr>
          <t xml:space="preserve">
</t>
        </r>
      </text>
    </comment>
    <comment ref="G116" authorId="0" shapeId="0" xr:uid="{15CCB0DE-4C9A-49C8-9575-682B275985E3}">
      <text>
        <r>
          <rPr>
            <b/>
            <sz val="9"/>
            <color indexed="81"/>
            <rFont val="Tahoma"/>
            <family val="2"/>
          </rPr>
          <t>CEPICI:Prière lier la DD scannée</t>
        </r>
        <r>
          <rPr>
            <sz val="9"/>
            <color indexed="81"/>
            <rFont val="Tahoma"/>
            <family val="2"/>
          </rPr>
          <t xml:space="preserve">
</t>
        </r>
      </text>
    </comment>
    <comment ref="F117" authorId="0" shapeId="0" xr:uid="{7F28C4E2-2CD2-4822-8BCE-D48AA8D9CDB6}">
      <text>
        <r>
          <rPr>
            <b/>
            <sz val="9"/>
            <color indexed="81"/>
            <rFont val="Tahoma"/>
            <family val="2"/>
          </rPr>
          <t>CEPICI:Prière lier la facture scannée</t>
        </r>
        <r>
          <rPr>
            <sz val="9"/>
            <color indexed="81"/>
            <rFont val="Tahoma"/>
            <family val="2"/>
          </rPr>
          <t xml:space="preserve">
</t>
        </r>
      </text>
    </comment>
    <comment ref="G117" authorId="0" shapeId="0" xr:uid="{7F0B4984-3D14-4D21-8CC7-AD076F4EDC25}">
      <text>
        <r>
          <rPr>
            <b/>
            <sz val="9"/>
            <color indexed="81"/>
            <rFont val="Tahoma"/>
            <family val="2"/>
          </rPr>
          <t>CEPICI:Prière lier la DD scannée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Michèle ABOUE</author>
  </authors>
  <commentList>
    <comment ref="F20" authorId="0" shapeId="0" xr:uid="{DEE50AC4-8EC5-489A-AA8E-5F69D11C3237}">
      <text>
        <r>
          <rPr>
            <b/>
            <sz val="9"/>
            <color indexed="81"/>
            <rFont val="Tahoma"/>
            <family val="2"/>
          </rPr>
          <t>CEPICI:Prière lier la facture scannée</t>
        </r>
        <r>
          <rPr>
            <sz val="9"/>
            <color indexed="81"/>
            <rFont val="Tahoma"/>
            <family val="2"/>
          </rPr>
          <t xml:space="preserve">
</t>
        </r>
      </text>
    </comment>
    <comment ref="G20" authorId="0" shapeId="0" xr:uid="{045A936E-10B9-461F-AC6A-8550BE539341}">
      <text>
        <r>
          <rPr>
            <b/>
            <sz val="9"/>
            <color indexed="81"/>
            <rFont val="Tahoma"/>
            <family val="2"/>
          </rPr>
          <t>CEPICI:Prière lier la DD scannée</t>
        </r>
        <r>
          <rPr>
            <sz val="9"/>
            <color indexed="81"/>
            <rFont val="Tahoma"/>
            <family val="2"/>
          </rPr>
          <t xml:space="preserve">
</t>
        </r>
      </text>
    </comment>
    <comment ref="F21" authorId="0" shapeId="0" xr:uid="{C08C404F-1E0B-4CA9-8826-EED0A2C98923}">
      <text>
        <r>
          <rPr>
            <b/>
            <sz val="9"/>
            <color indexed="81"/>
            <rFont val="Tahoma"/>
            <family val="2"/>
          </rPr>
          <t>CEPICI:Prière lier la facture scannée</t>
        </r>
        <r>
          <rPr>
            <sz val="9"/>
            <color indexed="81"/>
            <rFont val="Tahoma"/>
            <family val="2"/>
          </rPr>
          <t xml:space="preserve">
</t>
        </r>
      </text>
    </comment>
    <comment ref="G21" authorId="0" shapeId="0" xr:uid="{5ABEA97D-8BFC-4655-9C41-167F16177E73}">
      <text>
        <r>
          <rPr>
            <b/>
            <sz val="9"/>
            <color indexed="81"/>
            <rFont val="Tahoma"/>
            <family val="2"/>
          </rPr>
          <t>CEPICI:Prière lier la DD scannée</t>
        </r>
        <r>
          <rPr>
            <sz val="9"/>
            <color indexed="81"/>
            <rFont val="Tahoma"/>
            <family val="2"/>
          </rPr>
          <t xml:space="preserve">
</t>
        </r>
      </text>
    </comment>
    <comment ref="F22" authorId="0" shapeId="0" xr:uid="{845B6A85-D897-42FA-83B9-87472055F8EA}">
      <text>
        <r>
          <rPr>
            <b/>
            <sz val="9"/>
            <color indexed="81"/>
            <rFont val="Tahoma"/>
            <family val="2"/>
          </rPr>
          <t>CEPICI:Prière lier la facture scannée</t>
        </r>
        <r>
          <rPr>
            <sz val="9"/>
            <color indexed="81"/>
            <rFont val="Tahoma"/>
            <family val="2"/>
          </rPr>
          <t xml:space="preserve">
</t>
        </r>
      </text>
    </comment>
    <comment ref="G22" authorId="0" shapeId="0" xr:uid="{26BB4B7C-1C33-4C4B-8789-5C999E90E880}">
      <text>
        <r>
          <rPr>
            <b/>
            <sz val="9"/>
            <color indexed="81"/>
            <rFont val="Tahoma"/>
            <family val="2"/>
          </rPr>
          <t>CEPICI:Prière lier la DD scannée</t>
        </r>
        <r>
          <rPr>
            <sz val="9"/>
            <color indexed="81"/>
            <rFont val="Tahoma"/>
            <family val="2"/>
          </rPr>
          <t xml:space="preserve">
</t>
        </r>
      </text>
    </comment>
    <comment ref="F23" authorId="0" shapeId="0" xr:uid="{EB4B6D9C-C622-4414-B5EB-2BF0C76D06D0}">
      <text>
        <r>
          <rPr>
            <b/>
            <sz val="9"/>
            <color indexed="81"/>
            <rFont val="Tahoma"/>
            <family val="2"/>
          </rPr>
          <t>CEPICI:Prière lier la facture scannée</t>
        </r>
        <r>
          <rPr>
            <sz val="9"/>
            <color indexed="81"/>
            <rFont val="Tahoma"/>
            <family val="2"/>
          </rPr>
          <t xml:space="preserve">
</t>
        </r>
      </text>
    </comment>
    <comment ref="G23" authorId="0" shapeId="0" xr:uid="{AC9E9B4E-F26D-42C1-8BDA-B0B5AB398B8C}">
      <text>
        <r>
          <rPr>
            <b/>
            <sz val="9"/>
            <color indexed="81"/>
            <rFont val="Tahoma"/>
            <family val="2"/>
          </rPr>
          <t>CEPICI:Prière lier la DD scannée</t>
        </r>
        <r>
          <rPr>
            <sz val="9"/>
            <color indexed="81"/>
            <rFont val="Tahoma"/>
            <family val="2"/>
          </rPr>
          <t xml:space="preserve">
</t>
        </r>
      </text>
    </comment>
    <comment ref="F24" authorId="0" shapeId="0" xr:uid="{91919852-73F0-4F5F-A384-9BA416277D2A}">
      <text>
        <r>
          <rPr>
            <b/>
            <sz val="9"/>
            <color indexed="81"/>
            <rFont val="Tahoma"/>
            <family val="2"/>
          </rPr>
          <t>CEPICI:Prière lier la facture scannée</t>
        </r>
        <r>
          <rPr>
            <sz val="9"/>
            <color indexed="81"/>
            <rFont val="Tahoma"/>
            <family val="2"/>
          </rPr>
          <t xml:space="preserve">
</t>
        </r>
      </text>
    </comment>
    <comment ref="G24" authorId="0" shapeId="0" xr:uid="{CCADB071-F4B0-4C3A-AE7F-6C3644F1CF99}">
      <text>
        <r>
          <rPr>
            <b/>
            <sz val="9"/>
            <color indexed="81"/>
            <rFont val="Tahoma"/>
            <family val="2"/>
          </rPr>
          <t>CEPICI:Prière lier la DD scannée</t>
        </r>
        <r>
          <rPr>
            <sz val="9"/>
            <color indexed="81"/>
            <rFont val="Tahoma"/>
            <family val="2"/>
          </rPr>
          <t xml:space="preserve">
</t>
        </r>
      </text>
    </comment>
    <comment ref="F25" authorId="0" shapeId="0" xr:uid="{7DB2CDBF-B7B8-4BAB-B8FD-65D1732D8601}">
      <text>
        <r>
          <rPr>
            <b/>
            <sz val="9"/>
            <color indexed="81"/>
            <rFont val="Tahoma"/>
            <family val="2"/>
          </rPr>
          <t>CEPICI:Prière lier la facture scannée</t>
        </r>
        <r>
          <rPr>
            <sz val="9"/>
            <color indexed="81"/>
            <rFont val="Tahoma"/>
            <family val="2"/>
          </rPr>
          <t xml:space="preserve">
</t>
        </r>
      </text>
    </comment>
    <comment ref="G25" authorId="0" shapeId="0" xr:uid="{178A1963-2CC9-44D3-8CB8-07BFA7807ABB}">
      <text>
        <r>
          <rPr>
            <b/>
            <sz val="9"/>
            <color indexed="81"/>
            <rFont val="Tahoma"/>
            <family val="2"/>
          </rPr>
          <t>CEPICI:Prière lier la DD scannée</t>
        </r>
        <r>
          <rPr>
            <sz val="9"/>
            <color indexed="81"/>
            <rFont val="Tahoma"/>
            <family val="2"/>
          </rPr>
          <t xml:space="preserve">
</t>
        </r>
      </text>
    </comment>
    <comment ref="F26" authorId="0" shapeId="0" xr:uid="{9C44759F-4667-44C1-BB06-30DC2FF6D582}">
      <text>
        <r>
          <rPr>
            <b/>
            <sz val="9"/>
            <color indexed="81"/>
            <rFont val="Tahoma"/>
            <family val="2"/>
          </rPr>
          <t>CEPICI:Prière lier la facture scannée</t>
        </r>
        <r>
          <rPr>
            <sz val="9"/>
            <color indexed="81"/>
            <rFont val="Tahoma"/>
            <family val="2"/>
          </rPr>
          <t xml:space="preserve">
</t>
        </r>
      </text>
    </comment>
    <comment ref="G26" authorId="0" shapeId="0" xr:uid="{A1F68C3A-875E-4FD8-B9E5-5C7C94E516E9}">
      <text>
        <r>
          <rPr>
            <b/>
            <sz val="9"/>
            <color indexed="81"/>
            <rFont val="Tahoma"/>
            <family val="2"/>
          </rPr>
          <t>CEPICI:Prière lier la DD scannée</t>
        </r>
        <r>
          <rPr>
            <sz val="9"/>
            <color indexed="81"/>
            <rFont val="Tahoma"/>
            <family val="2"/>
          </rPr>
          <t xml:space="preserve">
</t>
        </r>
      </text>
    </comment>
    <comment ref="F27" authorId="0" shapeId="0" xr:uid="{1A836749-76ED-4344-AE98-D147B8646C58}">
      <text>
        <r>
          <rPr>
            <b/>
            <sz val="9"/>
            <color indexed="81"/>
            <rFont val="Tahoma"/>
            <family val="2"/>
          </rPr>
          <t>CEPICI:Prière lier la facture scannée</t>
        </r>
        <r>
          <rPr>
            <sz val="9"/>
            <color indexed="81"/>
            <rFont val="Tahoma"/>
            <family val="2"/>
          </rPr>
          <t xml:space="preserve">
</t>
        </r>
      </text>
    </comment>
    <comment ref="G27" authorId="0" shapeId="0" xr:uid="{831FC8ED-ABCC-4B53-A6E2-343A60790D81}">
      <text>
        <r>
          <rPr>
            <b/>
            <sz val="9"/>
            <color indexed="81"/>
            <rFont val="Tahoma"/>
            <family val="2"/>
          </rPr>
          <t>CEPICI:Prière lier la DD scannée</t>
        </r>
        <r>
          <rPr>
            <sz val="9"/>
            <color indexed="81"/>
            <rFont val="Tahoma"/>
            <family val="2"/>
          </rPr>
          <t xml:space="preserve">
</t>
        </r>
      </text>
    </comment>
    <comment ref="F28" authorId="0" shapeId="0" xr:uid="{21CC48EC-F231-4B3D-84CF-C77AF855975C}">
      <text>
        <r>
          <rPr>
            <b/>
            <sz val="9"/>
            <color indexed="81"/>
            <rFont val="Tahoma"/>
            <family val="2"/>
          </rPr>
          <t>CEPICI:Prière lier la facture scannée</t>
        </r>
        <r>
          <rPr>
            <sz val="9"/>
            <color indexed="81"/>
            <rFont val="Tahoma"/>
            <family val="2"/>
          </rPr>
          <t xml:space="preserve">
</t>
        </r>
      </text>
    </comment>
    <comment ref="G28" authorId="0" shapeId="0" xr:uid="{BEC50871-AA1B-404F-9E27-59D677360064}">
      <text>
        <r>
          <rPr>
            <b/>
            <sz val="9"/>
            <color indexed="81"/>
            <rFont val="Tahoma"/>
            <family val="2"/>
          </rPr>
          <t>CEPICI:Prière lier la DD scannée</t>
        </r>
        <r>
          <rPr>
            <sz val="9"/>
            <color indexed="81"/>
            <rFont val="Tahoma"/>
            <family val="2"/>
          </rPr>
          <t xml:space="preserve">
</t>
        </r>
      </text>
    </comment>
    <comment ref="F29" authorId="0" shapeId="0" xr:uid="{EB73EF9F-4E70-4B79-A269-7E56CFBA8EC4}">
      <text>
        <r>
          <rPr>
            <b/>
            <sz val="9"/>
            <color indexed="81"/>
            <rFont val="Tahoma"/>
            <family val="2"/>
          </rPr>
          <t>CEPICI:Prière lier la facture scannée</t>
        </r>
        <r>
          <rPr>
            <sz val="9"/>
            <color indexed="81"/>
            <rFont val="Tahoma"/>
            <family val="2"/>
          </rPr>
          <t xml:space="preserve">
</t>
        </r>
      </text>
    </comment>
    <comment ref="G29" authorId="0" shapeId="0" xr:uid="{54C5CB1C-9E6F-4E29-A319-57301198E5F6}">
      <text>
        <r>
          <rPr>
            <b/>
            <sz val="9"/>
            <color indexed="81"/>
            <rFont val="Tahoma"/>
            <family val="2"/>
          </rPr>
          <t>CEPICI:Prière lier la DD scannée</t>
        </r>
        <r>
          <rPr>
            <sz val="9"/>
            <color indexed="81"/>
            <rFont val="Tahoma"/>
            <family val="2"/>
          </rPr>
          <t xml:space="preserve">
</t>
        </r>
      </text>
    </comment>
    <comment ref="F30" authorId="0" shapeId="0" xr:uid="{E467F010-46E5-47EC-8E13-60CB4B8F983A}">
      <text>
        <r>
          <rPr>
            <b/>
            <sz val="9"/>
            <color indexed="81"/>
            <rFont val="Tahoma"/>
            <family val="2"/>
          </rPr>
          <t>CEPICI:Prière lier la facture scannée</t>
        </r>
        <r>
          <rPr>
            <sz val="9"/>
            <color indexed="81"/>
            <rFont val="Tahoma"/>
            <family val="2"/>
          </rPr>
          <t xml:space="preserve">
</t>
        </r>
      </text>
    </comment>
    <comment ref="G30" authorId="0" shapeId="0" xr:uid="{EB26AA24-F5ED-438A-A981-D889AC400A24}">
      <text>
        <r>
          <rPr>
            <b/>
            <sz val="9"/>
            <color indexed="81"/>
            <rFont val="Tahoma"/>
            <family val="2"/>
          </rPr>
          <t>CEPICI:Prière lier la DD scannée</t>
        </r>
        <r>
          <rPr>
            <sz val="9"/>
            <color indexed="81"/>
            <rFont val="Tahoma"/>
            <family val="2"/>
          </rPr>
          <t xml:space="preserve">
</t>
        </r>
      </text>
    </comment>
    <comment ref="F31" authorId="0" shapeId="0" xr:uid="{826F6D87-D7DF-4C35-BC87-6DB6EC0CE555}">
      <text>
        <r>
          <rPr>
            <b/>
            <sz val="9"/>
            <color indexed="81"/>
            <rFont val="Tahoma"/>
            <family val="2"/>
          </rPr>
          <t>CEPICI:Prière lier la facture scannée</t>
        </r>
        <r>
          <rPr>
            <sz val="9"/>
            <color indexed="81"/>
            <rFont val="Tahoma"/>
            <family val="2"/>
          </rPr>
          <t xml:space="preserve">
</t>
        </r>
      </text>
    </comment>
    <comment ref="G31" authorId="0" shapeId="0" xr:uid="{302473D7-E763-4B04-9B2F-6677854875DA}">
      <text>
        <r>
          <rPr>
            <b/>
            <sz val="9"/>
            <color indexed="81"/>
            <rFont val="Tahoma"/>
            <family val="2"/>
          </rPr>
          <t>CEPICI:Prière lier la DD scannée</t>
        </r>
        <r>
          <rPr>
            <sz val="9"/>
            <color indexed="81"/>
            <rFont val="Tahoma"/>
            <family val="2"/>
          </rPr>
          <t xml:space="preserve">
</t>
        </r>
      </text>
    </comment>
    <comment ref="F32" authorId="0" shapeId="0" xr:uid="{AD6D51EB-8D9A-4E21-B578-0EDEABDDB487}">
      <text>
        <r>
          <rPr>
            <b/>
            <sz val="9"/>
            <color indexed="81"/>
            <rFont val="Tahoma"/>
            <family val="2"/>
          </rPr>
          <t>CEPICI:Prière lier la facture scannée</t>
        </r>
        <r>
          <rPr>
            <sz val="9"/>
            <color indexed="81"/>
            <rFont val="Tahoma"/>
            <family val="2"/>
          </rPr>
          <t xml:space="preserve">
</t>
        </r>
      </text>
    </comment>
    <comment ref="G32" authorId="0" shapeId="0" xr:uid="{0FCA0876-1AEA-4FAD-8AC6-7C078F32DCE2}">
      <text>
        <r>
          <rPr>
            <b/>
            <sz val="9"/>
            <color indexed="81"/>
            <rFont val="Tahoma"/>
            <family val="2"/>
          </rPr>
          <t>CEPICI:Prière lier la DD scannée</t>
        </r>
        <r>
          <rPr>
            <sz val="9"/>
            <color indexed="81"/>
            <rFont val="Tahoma"/>
            <family val="2"/>
          </rPr>
          <t xml:space="preserve">
</t>
        </r>
      </text>
    </comment>
    <comment ref="F33" authorId="0" shapeId="0" xr:uid="{F24EDD04-DF8E-4065-953A-EDAC277754A1}">
      <text>
        <r>
          <rPr>
            <b/>
            <sz val="9"/>
            <color indexed="81"/>
            <rFont val="Tahoma"/>
            <family val="2"/>
          </rPr>
          <t>CEPICI:Prière lier la facture scannée</t>
        </r>
        <r>
          <rPr>
            <sz val="9"/>
            <color indexed="81"/>
            <rFont val="Tahoma"/>
            <family val="2"/>
          </rPr>
          <t xml:space="preserve">
</t>
        </r>
      </text>
    </comment>
    <comment ref="G33" authorId="0" shapeId="0" xr:uid="{CA456FE2-B357-4ADB-AE56-BC6654AF3029}">
      <text>
        <r>
          <rPr>
            <b/>
            <sz val="9"/>
            <color indexed="81"/>
            <rFont val="Tahoma"/>
            <family val="2"/>
          </rPr>
          <t>CEPICI:Prière lier la DD scannée</t>
        </r>
        <r>
          <rPr>
            <sz val="9"/>
            <color indexed="81"/>
            <rFont val="Tahoma"/>
            <family val="2"/>
          </rPr>
          <t xml:space="preserve">
</t>
        </r>
      </text>
    </comment>
    <comment ref="F34" authorId="0" shapeId="0" xr:uid="{87D43172-2034-4663-A425-0A6A2CA5DAAE}">
      <text>
        <r>
          <rPr>
            <b/>
            <sz val="9"/>
            <color indexed="81"/>
            <rFont val="Tahoma"/>
            <family val="2"/>
          </rPr>
          <t>CEPICI:Prière lier la facture scannée</t>
        </r>
        <r>
          <rPr>
            <sz val="9"/>
            <color indexed="81"/>
            <rFont val="Tahoma"/>
            <family val="2"/>
          </rPr>
          <t xml:space="preserve">
</t>
        </r>
      </text>
    </comment>
    <comment ref="G34" authorId="0" shapeId="0" xr:uid="{A19233F3-48F8-482E-9046-FBDE004BD550}">
      <text>
        <r>
          <rPr>
            <b/>
            <sz val="9"/>
            <color indexed="81"/>
            <rFont val="Tahoma"/>
            <family val="2"/>
          </rPr>
          <t>CEPICI:Prière lier la DD scannée</t>
        </r>
        <r>
          <rPr>
            <sz val="9"/>
            <color indexed="81"/>
            <rFont val="Tahoma"/>
            <family val="2"/>
          </rPr>
          <t xml:space="preserve">
</t>
        </r>
      </text>
    </comment>
    <comment ref="F35" authorId="0" shapeId="0" xr:uid="{FB0EB86F-FD4E-4EC1-A581-78DC6F353B78}">
      <text>
        <r>
          <rPr>
            <b/>
            <sz val="9"/>
            <color indexed="81"/>
            <rFont val="Tahoma"/>
            <family val="2"/>
          </rPr>
          <t>CEPICI:Prière lier la facture scannée</t>
        </r>
        <r>
          <rPr>
            <sz val="9"/>
            <color indexed="81"/>
            <rFont val="Tahoma"/>
            <family val="2"/>
          </rPr>
          <t xml:space="preserve">
</t>
        </r>
      </text>
    </comment>
    <comment ref="G35" authorId="0" shapeId="0" xr:uid="{5962B104-FE6A-470A-BC86-75D33DB85C6B}">
      <text>
        <r>
          <rPr>
            <b/>
            <sz val="9"/>
            <color indexed="81"/>
            <rFont val="Tahoma"/>
            <family val="2"/>
          </rPr>
          <t>CEPICI:Prière lier la DD scannée</t>
        </r>
        <r>
          <rPr>
            <sz val="9"/>
            <color indexed="81"/>
            <rFont val="Tahoma"/>
            <family val="2"/>
          </rPr>
          <t xml:space="preserve">
</t>
        </r>
      </text>
    </comment>
    <comment ref="F36" authorId="0" shapeId="0" xr:uid="{F4681D3C-6172-4108-9A48-36CFF252969F}">
      <text>
        <r>
          <rPr>
            <b/>
            <sz val="9"/>
            <color indexed="81"/>
            <rFont val="Tahoma"/>
            <family val="2"/>
          </rPr>
          <t>CEPICI:Prière lier la facture scannée</t>
        </r>
        <r>
          <rPr>
            <sz val="9"/>
            <color indexed="81"/>
            <rFont val="Tahoma"/>
            <family val="2"/>
          </rPr>
          <t xml:space="preserve">
</t>
        </r>
      </text>
    </comment>
    <comment ref="G36" authorId="0" shapeId="0" xr:uid="{710826A2-9601-4461-A2F1-79F9DB16C19D}">
      <text>
        <r>
          <rPr>
            <b/>
            <sz val="9"/>
            <color indexed="81"/>
            <rFont val="Tahoma"/>
            <family val="2"/>
          </rPr>
          <t>CEPICI:Prière lier la DD scannée</t>
        </r>
        <r>
          <rPr>
            <sz val="9"/>
            <color indexed="81"/>
            <rFont val="Tahoma"/>
            <family val="2"/>
          </rPr>
          <t xml:space="preserve">
</t>
        </r>
      </text>
    </comment>
    <comment ref="F37" authorId="0" shapeId="0" xr:uid="{1CBFB43F-90F6-4120-BE30-0739E1F8A33E}">
      <text>
        <r>
          <rPr>
            <b/>
            <sz val="9"/>
            <color indexed="81"/>
            <rFont val="Tahoma"/>
            <family val="2"/>
          </rPr>
          <t>CEPICI:Prière lier la facture scannée</t>
        </r>
        <r>
          <rPr>
            <sz val="9"/>
            <color indexed="81"/>
            <rFont val="Tahoma"/>
            <family val="2"/>
          </rPr>
          <t xml:space="preserve">
</t>
        </r>
      </text>
    </comment>
    <comment ref="G37" authorId="0" shapeId="0" xr:uid="{7695C88B-3571-4910-A19D-D140AAACC2B1}">
      <text>
        <r>
          <rPr>
            <b/>
            <sz val="9"/>
            <color indexed="81"/>
            <rFont val="Tahoma"/>
            <family val="2"/>
          </rPr>
          <t>CEPICI:Prière lier la DD scannée</t>
        </r>
        <r>
          <rPr>
            <sz val="9"/>
            <color indexed="81"/>
            <rFont val="Tahoma"/>
            <family val="2"/>
          </rPr>
          <t xml:space="preserve">
</t>
        </r>
      </text>
    </comment>
    <comment ref="F38" authorId="0" shapeId="0" xr:uid="{6B161E14-C363-4B43-AFBB-0D21C76B2FD2}">
      <text>
        <r>
          <rPr>
            <b/>
            <sz val="9"/>
            <color indexed="81"/>
            <rFont val="Tahoma"/>
            <family val="2"/>
          </rPr>
          <t>CEPICI:Prière lier la facture scannée</t>
        </r>
        <r>
          <rPr>
            <sz val="9"/>
            <color indexed="81"/>
            <rFont val="Tahoma"/>
            <family val="2"/>
          </rPr>
          <t xml:space="preserve">
</t>
        </r>
      </text>
    </comment>
    <comment ref="G38" authorId="0" shapeId="0" xr:uid="{41B431E0-6F1C-4033-BD21-3C9363682CC6}">
      <text>
        <r>
          <rPr>
            <b/>
            <sz val="9"/>
            <color indexed="81"/>
            <rFont val="Tahoma"/>
            <family val="2"/>
          </rPr>
          <t>CEPICI:Prière lier la DD scannée</t>
        </r>
        <r>
          <rPr>
            <sz val="9"/>
            <color indexed="81"/>
            <rFont val="Tahoma"/>
            <family val="2"/>
          </rPr>
          <t xml:space="preserve">
</t>
        </r>
      </text>
    </comment>
    <comment ref="F39" authorId="0" shapeId="0" xr:uid="{C4191649-5EB6-4A48-9FC6-E8388CED875C}">
      <text>
        <r>
          <rPr>
            <b/>
            <sz val="9"/>
            <color indexed="81"/>
            <rFont val="Tahoma"/>
            <family val="2"/>
          </rPr>
          <t>CEPICI:Prière lier la facture scannée</t>
        </r>
        <r>
          <rPr>
            <sz val="9"/>
            <color indexed="81"/>
            <rFont val="Tahoma"/>
            <family val="2"/>
          </rPr>
          <t xml:space="preserve">
</t>
        </r>
      </text>
    </comment>
    <comment ref="G39" authorId="0" shapeId="0" xr:uid="{7CF854B5-9F10-4051-9CC4-A280B0DF7770}">
      <text>
        <r>
          <rPr>
            <b/>
            <sz val="9"/>
            <color indexed="81"/>
            <rFont val="Tahoma"/>
            <family val="2"/>
          </rPr>
          <t>CEPICI:Prière lier la DD scannée</t>
        </r>
        <r>
          <rPr>
            <sz val="9"/>
            <color indexed="81"/>
            <rFont val="Tahoma"/>
            <family val="2"/>
          </rPr>
          <t xml:space="preserve">
</t>
        </r>
      </text>
    </comment>
    <comment ref="F40" authorId="0" shapeId="0" xr:uid="{BC56667A-2109-404F-8E52-BE25C948F70B}">
      <text>
        <r>
          <rPr>
            <b/>
            <sz val="9"/>
            <color indexed="81"/>
            <rFont val="Tahoma"/>
            <family val="2"/>
          </rPr>
          <t>CEPICI:Prière lier la facture scannée</t>
        </r>
        <r>
          <rPr>
            <sz val="9"/>
            <color indexed="81"/>
            <rFont val="Tahoma"/>
            <family val="2"/>
          </rPr>
          <t xml:space="preserve">
</t>
        </r>
      </text>
    </comment>
    <comment ref="G40" authorId="0" shapeId="0" xr:uid="{603488C4-ED11-47E3-BF09-5525C8832469}">
      <text>
        <r>
          <rPr>
            <b/>
            <sz val="9"/>
            <color indexed="81"/>
            <rFont val="Tahoma"/>
            <family val="2"/>
          </rPr>
          <t>CEPICI:Prière lier la DD scannée</t>
        </r>
        <r>
          <rPr>
            <sz val="9"/>
            <color indexed="81"/>
            <rFont val="Tahoma"/>
            <family val="2"/>
          </rPr>
          <t xml:space="preserve">
</t>
        </r>
      </text>
    </comment>
    <comment ref="F41" authorId="0" shapeId="0" xr:uid="{9E6FEF13-A311-4755-9750-00CFFEC149FA}">
      <text>
        <r>
          <rPr>
            <b/>
            <sz val="9"/>
            <color indexed="81"/>
            <rFont val="Tahoma"/>
            <family val="2"/>
          </rPr>
          <t>CEPICI:Prière lier la facture scannée</t>
        </r>
        <r>
          <rPr>
            <sz val="9"/>
            <color indexed="81"/>
            <rFont val="Tahoma"/>
            <family val="2"/>
          </rPr>
          <t xml:space="preserve">
</t>
        </r>
      </text>
    </comment>
    <comment ref="G41" authorId="0" shapeId="0" xr:uid="{804FFCC4-6194-4EF3-B547-A83D1880E6B2}">
      <text>
        <r>
          <rPr>
            <b/>
            <sz val="9"/>
            <color indexed="81"/>
            <rFont val="Tahoma"/>
            <family val="2"/>
          </rPr>
          <t>CEPICI:Prière lier la DD scannée</t>
        </r>
        <r>
          <rPr>
            <sz val="9"/>
            <color indexed="81"/>
            <rFont val="Tahoma"/>
            <family val="2"/>
          </rPr>
          <t xml:space="preserve">
</t>
        </r>
      </text>
    </comment>
    <comment ref="F42" authorId="0" shapeId="0" xr:uid="{015836CE-54BE-42E6-89B7-7308EDE18B92}">
      <text>
        <r>
          <rPr>
            <b/>
            <sz val="9"/>
            <color indexed="81"/>
            <rFont val="Tahoma"/>
            <family val="2"/>
          </rPr>
          <t>CEPICI:Prière lier la facture scannée</t>
        </r>
        <r>
          <rPr>
            <sz val="9"/>
            <color indexed="81"/>
            <rFont val="Tahoma"/>
            <family val="2"/>
          </rPr>
          <t xml:space="preserve">
</t>
        </r>
      </text>
    </comment>
    <comment ref="G42" authorId="0" shapeId="0" xr:uid="{BA52987E-1DB3-4886-A096-72B18D8B6530}">
      <text>
        <r>
          <rPr>
            <b/>
            <sz val="9"/>
            <color indexed="81"/>
            <rFont val="Tahoma"/>
            <family val="2"/>
          </rPr>
          <t>CEPICI:Prière lier la DD scannée</t>
        </r>
        <r>
          <rPr>
            <sz val="9"/>
            <color indexed="81"/>
            <rFont val="Tahoma"/>
            <family val="2"/>
          </rPr>
          <t xml:space="preserve">
</t>
        </r>
      </text>
    </comment>
    <comment ref="F43" authorId="0" shapeId="0" xr:uid="{9E9B188A-58EC-4300-B7CB-DF1FCE192606}">
      <text>
        <r>
          <rPr>
            <b/>
            <sz val="9"/>
            <color indexed="81"/>
            <rFont val="Tahoma"/>
            <family val="2"/>
          </rPr>
          <t>CEPICI:Prière lier la facture scannée</t>
        </r>
        <r>
          <rPr>
            <sz val="9"/>
            <color indexed="81"/>
            <rFont val="Tahoma"/>
            <family val="2"/>
          </rPr>
          <t xml:space="preserve">
</t>
        </r>
      </text>
    </comment>
    <comment ref="G43" authorId="0" shapeId="0" xr:uid="{A878EAA8-041D-42A7-9767-822618D8C93D}">
      <text>
        <r>
          <rPr>
            <b/>
            <sz val="9"/>
            <color indexed="81"/>
            <rFont val="Tahoma"/>
            <family val="2"/>
          </rPr>
          <t>CEPICI:Prière lier la DD scannée</t>
        </r>
        <r>
          <rPr>
            <sz val="9"/>
            <color indexed="81"/>
            <rFont val="Tahoma"/>
            <family val="2"/>
          </rPr>
          <t xml:space="preserve">
</t>
        </r>
      </text>
    </comment>
    <comment ref="F44" authorId="0" shapeId="0" xr:uid="{380FD477-50E1-418F-AF7E-8FF40CD90381}">
      <text>
        <r>
          <rPr>
            <b/>
            <sz val="9"/>
            <color indexed="81"/>
            <rFont val="Tahoma"/>
            <family val="2"/>
          </rPr>
          <t>CEPICI:Prière lier la facture scannée</t>
        </r>
        <r>
          <rPr>
            <sz val="9"/>
            <color indexed="81"/>
            <rFont val="Tahoma"/>
            <family val="2"/>
          </rPr>
          <t xml:space="preserve">
</t>
        </r>
      </text>
    </comment>
    <comment ref="G44" authorId="0" shapeId="0" xr:uid="{96868B42-99A3-4481-864B-059FA1807B70}">
      <text>
        <r>
          <rPr>
            <b/>
            <sz val="9"/>
            <color indexed="81"/>
            <rFont val="Tahoma"/>
            <family val="2"/>
          </rPr>
          <t>CEPICI:Prière lier la DD scannée</t>
        </r>
        <r>
          <rPr>
            <sz val="9"/>
            <color indexed="81"/>
            <rFont val="Tahoma"/>
            <family val="2"/>
          </rPr>
          <t xml:space="preserve">
</t>
        </r>
      </text>
    </comment>
    <comment ref="F45" authorId="0" shapeId="0" xr:uid="{53A064BF-F091-4139-A135-CEAF09C19646}">
      <text>
        <r>
          <rPr>
            <b/>
            <sz val="9"/>
            <color indexed="81"/>
            <rFont val="Tahoma"/>
            <family val="2"/>
          </rPr>
          <t>CEPICI:Prière lier la facture scannée</t>
        </r>
        <r>
          <rPr>
            <sz val="9"/>
            <color indexed="81"/>
            <rFont val="Tahoma"/>
            <family val="2"/>
          </rPr>
          <t xml:space="preserve">
</t>
        </r>
      </text>
    </comment>
    <comment ref="G45" authorId="0" shapeId="0" xr:uid="{0C671A80-9CD5-42BF-9B82-C30BB6072D17}">
      <text>
        <r>
          <rPr>
            <b/>
            <sz val="9"/>
            <color indexed="81"/>
            <rFont val="Tahoma"/>
            <family val="2"/>
          </rPr>
          <t>CEPICI:Prière lier la DD scannée</t>
        </r>
        <r>
          <rPr>
            <sz val="9"/>
            <color indexed="81"/>
            <rFont val="Tahoma"/>
            <family val="2"/>
          </rPr>
          <t xml:space="preserve">
</t>
        </r>
      </text>
    </comment>
    <comment ref="F46" authorId="0" shapeId="0" xr:uid="{4F96B799-92C2-49E9-8476-E14741842E46}">
      <text>
        <r>
          <rPr>
            <b/>
            <sz val="9"/>
            <color indexed="81"/>
            <rFont val="Tahoma"/>
            <family val="2"/>
          </rPr>
          <t>CEPICI:Prière lier la facture scannée</t>
        </r>
        <r>
          <rPr>
            <sz val="9"/>
            <color indexed="81"/>
            <rFont val="Tahoma"/>
            <family val="2"/>
          </rPr>
          <t xml:space="preserve">
</t>
        </r>
      </text>
    </comment>
    <comment ref="G46" authorId="0" shapeId="0" xr:uid="{7DC6BFB0-5B22-40AC-A2E4-7DA7D25BC8B6}">
      <text>
        <r>
          <rPr>
            <b/>
            <sz val="9"/>
            <color indexed="81"/>
            <rFont val="Tahoma"/>
            <family val="2"/>
          </rPr>
          <t>CEPICI:Prière lier la DD scannée</t>
        </r>
        <r>
          <rPr>
            <sz val="9"/>
            <color indexed="81"/>
            <rFont val="Tahoma"/>
            <family val="2"/>
          </rPr>
          <t xml:space="preserve">
</t>
        </r>
      </text>
    </comment>
    <comment ref="F47" authorId="0" shapeId="0" xr:uid="{52573A54-416B-4F46-A39E-BDC459408853}">
      <text>
        <r>
          <rPr>
            <b/>
            <sz val="9"/>
            <color indexed="81"/>
            <rFont val="Tahoma"/>
            <family val="2"/>
          </rPr>
          <t>CEPICI:Prière lier la facture scannée</t>
        </r>
        <r>
          <rPr>
            <sz val="9"/>
            <color indexed="81"/>
            <rFont val="Tahoma"/>
            <family val="2"/>
          </rPr>
          <t xml:space="preserve">
</t>
        </r>
      </text>
    </comment>
    <comment ref="G47" authorId="0" shapeId="0" xr:uid="{57750F60-83B3-4627-8E9C-4B6635A712F5}">
      <text>
        <r>
          <rPr>
            <b/>
            <sz val="9"/>
            <color indexed="81"/>
            <rFont val="Tahoma"/>
            <family val="2"/>
          </rPr>
          <t>CEPICI:Prière lier la DD scannée</t>
        </r>
        <r>
          <rPr>
            <sz val="9"/>
            <color indexed="81"/>
            <rFont val="Tahoma"/>
            <family val="2"/>
          </rPr>
          <t xml:space="preserve">
</t>
        </r>
      </text>
    </comment>
    <comment ref="F48" authorId="0" shapeId="0" xr:uid="{8FE870B8-6B5A-4388-83F7-A4FE09DCDD5A}">
      <text>
        <r>
          <rPr>
            <b/>
            <sz val="9"/>
            <color indexed="81"/>
            <rFont val="Tahoma"/>
            <family val="2"/>
          </rPr>
          <t>CEPICI:Prière lier la facture scannée</t>
        </r>
        <r>
          <rPr>
            <sz val="9"/>
            <color indexed="81"/>
            <rFont val="Tahoma"/>
            <family val="2"/>
          </rPr>
          <t xml:space="preserve">
</t>
        </r>
      </text>
    </comment>
    <comment ref="G48" authorId="0" shapeId="0" xr:uid="{0EAD1693-6999-4683-AADF-0D37434BE8AA}">
      <text>
        <r>
          <rPr>
            <b/>
            <sz val="9"/>
            <color indexed="81"/>
            <rFont val="Tahoma"/>
            <family val="2"/>
          </rPr>
          <t>CEPICI:Prière lier la DD scannée</t>
        </r>
        <r>
          <rPr>
            <sz val="9"/>
            <color indexed="81"/>
            <rFont val="Tahoma"/>
            <family val="2"/>
          </rPr>
          <t xml:space="preserve">
</t>
        </r>
      </text>
    </comment>
    <comment ref="F49" authorId="0" shapeId="0" xr:uid="{78943495-C378-4A1B-BFAA-234D546AFE81}">
      <text>
        <r>
          <rPr>
            <b/>
            <sz val="9"/>
            <color indexed="81"/>
            <rFont val="Tahoma"/>
            <family val="2"/>
          </rPr>
          <t>CEPICI:Prière lier la facture scannée</t>
        </r>
        <r>
          <rPr>
            <sz val="9"/>
            <color indexed="81"/>
            <rFont val="Tahoma"/>
            <family val="2"/>
          </rPr>
          <t xml:space="preserve">
</t>
        </r>
      </text>
    </comment>
    <comment ref="G49" authorId="0" shapeId="0" xr:uid="{AF3061CF-6D60-490C-8A8D-0876D69DF909}">
      <text>
        <r>
          <rPr>
            <b/>
            <sz val="9"/>
            <color indexed="81"/>
            <rFont val="Tahoma"/>
            <family val="2"/>
          </rPr>
          <t>CEPICI:Prière lier la DD scannée</t>
        </r>
        <r>
          <rPr>
            <sz val="9"/>
            <color indexed="81"/>
            <rFont val="Tahoma"/>
            <family val="2"/>
          </rPr>
          <t xml:space="preserve">
</t>
        </r>
      </text>
    </comment>
    <comment ref="F50" authorId="0" shapeId="0" xr:uid="{10EC719E-1BF9-4B91-B8AF-366BA72AF0B7}">
      <text>
        <r>
          <rPr>
            <b/>
            <sz val="9"/>
            <color indexed="81"/>
            <rFont val="Tahoma"/>
            <family val="2"/>
          </rPr>
          <t>CEPICI:Prière lier la facture scannée</t>
        </r>
        <r>
          <rPr>
            <sz val="9"/>
            <color indexed="81"/>
            <rFont val="Tahoma"/>
            <family val="2"/>
          </rPr>
          <t xml:space="preserve">
</t>
        </r>
      </text>
    </comment>
    <comment ref="G50" authorId="0" shapeId="0" xr:uid="{FD20D9A6-066A-437A-B7F3-62CC80939211}">
      <text>
        <r>
          <rPr>
            <b/>
            <sz val="9"/>
            <color indexed="81"/>
            <rFont val="Tahoma"/>
            <family val="2"/>
          </rPr>
          <t>CEPICI:Prière lier la DD scannée</t>
        </r>
        <r>
          <rPr>
            <sz val="9"/>
            <color indexed="81"/>
            <rFont val="Tahoma"/>
            <family val="2"/>
          </rPr>
          <t xml:space="preserve">
</t>
        </r>
      </text>
    </comment>
    <comment ref="F51" authorId="0" shapeId="0" xr:uid="{8F4BC6BD-48AC-4E61-BD80-7C1A26E10AF0}">
      <text>
        <r>
          <rPr>
            <b/>
            <sz val="9"/>
            <color indexed="81"/>
            <rFont val="Tahoma"/>
            <family val="2"/>
          </rPr>
          <t>CEPICI:Prière lier la facture scannée</t>
        </r>
        <r>
          <rPr>
            <sz val="9"/>
            <color indexed="81"/>
            <rFont val="Tahoma"/>
            <family val="2"/>
          </rPr>
          <t xml:space="preserve">
</t>
        </r>
      </text>
    </comment>
    <comment ref="G51" authorId="0" shapeId="0" xr:uid="{757C9927-59CD-4264-8B67-C86B139C22C3}">
      <text>
        <r>
          <rPr>
            <b/>
            <sz val="9"/>
            <color indexed="81"/>
            <rFont val="Tahoma"/>
            <family val="2"/>
          </rPr>
          <t>CEPICI:Prière lier la DD scannée</t>
        </r>
        <r>
          <rPr>
            <sz val="9"/>
            <color indexed="81"/>
            <rFont val="Tahoma"/>
            <family val="2"/>
          </rPr>
          <t xml:space="preserve">
</t>
        </r>
      </text>
    </comment>
    <comment ref="F52" authorId="0" shapeId="0" xr:uid="{F3092114-333A-4310-89B9-ECE42C4C38A2}">
      <text>
        <r>
          <rPr>
            <b/>
            <sz val="9"/>
            <color indexed="81"/>
            <rFont val="Tahoma"/>
            <family val="2"/>
          </rPr>
          <t>CEPICI:Prière lier la facture scannée</t>
        </r>
        <r>
          <rPr>
            <sz val="9"/>
            <color indexed="81"/>
            <rFont val="Tahoma"/>
            <family val="2"/>
          </rPr>
          <t xml:space="preserve">
</t>
        </r>
      </text>
    </comment>
    <comment ref="G52" authorId="0" shapeId="0" xr:uid="{A6E1EB6C-B227-4A33-9E4B-8695C04C1900}">
      <text>
        <r>
          <rPr>
            <b/>
            <sz val="9"/>
            <color indexed="81"/>
            <rFont val="Tahoma"/>
            <family val="2"/>
          </rPr>
          <t>CEPICI:Prière lier la DD scannée</t>
        </r>
        <r>
          <rPr>
            <sz val="9"/>
            <color indexed="81"/>
            <rFont val="Tahoma"/>
            <family val="2"/>
          </rPr>
          <t xml:space="preserve">
</t>
        </r>
      </text>
    </comment>
    <comment ref="F53" authorId="0" shapeId="0" xr:uid="{64F6BD95-A296-4EE6-8586-C9B01971786F}">
      <text>
        <r>
          <rPr>
            <b/>
            <sz val="9"/>
            <color indexed="81"/>
            <rFont val="Tahoma"/>
            <family val="2"/>
          </rPr>
          <t>CEPICI:Prière lier la facture scannée</t>
        </r>
        <r>
          <rPr>
            <sz val="9"/>
            <color indexed="81"/>
            <rFont val="Tahoma"/>
            <family val="2"/>
          </rPr>
          <t xml:space="preserve">
</t>
        </r>
      </text>
    </comment>
    <comment ref="G53" authorId="0" shapeId="0" xr:uid="{814A0885-D224-40FA-B79C-8A466B3391A8}">
      <text>
        <r>
          <rPr>
            <b/>
            <sz val="9"/>
            <color indexed="81"/>
            <rFont val="Tahoma"/>
            <family val="2"/>
          </rPr>
          <t>CEPICI:Prière lier la DD scannée</t>
        </r>
        <r>
          <rPr>
            <sz val="9"/>
            <color indexed="81"/>
            <rFont val="Tahoma"/>
            <family val="2"/>
          </rPr>
          <t xml:space="preserve">
</t>
        </r>
      </text>
    </comment>
    <comment ref="F54" authorId="0" shapeId="0" xr:uid="{609C4332-3515-4D46-94E9-0D06CBE7F74F}">
      <text>
        <r>
          <rPr>
            <b/>
            <sz val="9"/>
            <color indexed="81"/>
            <rFont val="Tahoma"/>
            <family val="2"/>
          </rPr>
          <t>CEPICI:Prière lier la facture scannée</t>
        </r>
        <r>
          <rPr>
            <sz val="9"/>
            <color indexed="81"/>
            <rFont val="Tahoma"/>
            <family val="2"/>
          </rPr>
          <t xml:space="preserve">
</t>
        </r>
      </text>
    </comment>
    <comment ref="G54" authorId="0" shapeId="0" xr:uid="{117FC241-99FB-4C21-B6C9-885E3C99EB91}">
      <text>
        <r>
          <rPr>
            <b/>
            <sz val="9"/>
            <color indexed="81"/>
            <rFont val="Tahoma"/>
            <family val="2"/>
          </rPr>
          <t>CEPICI:Prière lier la DD scannée</t>
        </r>
        <r>
          <rPr>
            <sz val="9"/>
            <color indexed="81"/>
            <rFont val="Tahoma"/>
            <family val="2"/>
          </rPr>
          <t xml:space="preserve">
</t>
        </r>
      </text>
    </comment>
    <comment ref="F55" authorId="0" shapeId="0" xr:uid="{5D2926B2-026E-48D5-9CCC-FCF6473E088F}">
      <text>
        <r>
          <rPr>
            <b/>
            <sz val="9"/>
            <color indexed="81"/>
            <rFont val="Tahoma"/>
            <family val="2"/>
          </rPr>
          <t>CEPICI:Prière lier la facture scannée</t>
        </r>
        <r>
          <rPr>
            <sz val="9"/>
            <color indexed="81"/>
            <rFont val="Tahoma"/>
            <family val="2"/>
          </rPr>
          <t xml:space="preserve">
</t>
        </r>
      </text>
    </comment>
    <comment ref="G55" authorId="0" shapeId="0" xr:uid="{6A9DDDDC-D2C6-49A7-A1C7-7025A90C9641}">
      <text>
        <r>
          <rPr>
            <b/>
            <sz val="9"/>
            <color indexed="81"/>
            <rFont val="Tahoma"/>
            <family val="2"/>
          </rPr>
          <t>CEPICI:Prière lier la DD scannée</t>
        </r>
        <r>
          <rPr>
            <sz val="9"/>
            <color indexed="81"/>
            <rFont val="Tahoma"/>
            <family val="2"/>
          </rPr>
          <t xml:space="preserve">
</t>
        </r>
      </text>
    </comment>
    <comment ref="F56" authorId="0" shapeId="0" xr:uid="{A9472587-1059-45EA-9C81-2146059483D0}">
      <text>
        <r>
          <rPr>
            <b/>
            <sz val="9"/>
            <color indexed="81"/>
            <rFont val="Tahoma"/>
            <family val="2"/>
          </rPr>
          <t>CEPICI:Prière lier la facture scannée</t>
        </r>
        <r>
          <rPr>
            <sz val="9"/>
            <color indexed="81"/>
            <rFont val="Tahoma"/>
            <family val="2"/>
          </rPr>
          <t xml:space="preserve">
</t>
        </r>
      </text>
    </comment>
    <comment ref="G56" authorId="0" shapeId="0" xr:uid="{D26CB04D-90F9-4EDE-B8F3-8D3CD9874B08}">
      <text>
        <r>
          <rPr>
            <b/>
            <sz val="9"/>
            <color indexed="81"/>
            <rFont val="Tahoma"/>
            <family val="2"/>
          </rPr>
          <t>CEPICI:Prière lier la DD scannée</t>
        </r>
        <r>
          <rPr>
            <sz val="9"/>
            <color indexed="81"/>
            <rFont val="Tahoma"/>
            <family val="2"/>
          </rPr>
          <t xml:space="preserve">
</t>
        </r>
      </text>
    </comment>
    <comment ref="F57" authorId="0" shapeId="0" xr:uid="{EA70F7F1-093A-4D70-8E96-1167052CD202}">
      <text>
        <r>
          <rPr>
            <b/>
            <sz val="9"/>
            <color indexed="81"/>
            <rFont val="Tahoma"/>
            <family val="2"/>
          </rPr>
          <t>CEPICI:Prière lier la facture scannée</t>
        </r>
        <r>
          <rPr>
            <sz val="9"/>
            <color indexed="81"/>
            <rFont val="Tahoma"/>
            <family val="2"/>
          </rPr>
          <t xml:space="preserve">
</t>
        </r>
      </text>
    </comment>
    <comment ref="G57" authorId="0" shapeId="0" xr:uid="{E9A45FAE-EDEA-4C89-A5D8-525342EA0F6F}">
      <text>
        <r>
          <rPr>
            <b/>
            <sz val="9"/>
            <color indexed="81"/>
            <rFont val="Tahoma"/>
            <family val="2"/>
          </rPr>
          <t>CEPICI:Prière lier la DD scannée</t>
        </r>
        <r>
          <rPr>
            <sz val="9"/>
            <color indexed="81"/>
            <rFont val="Tahoma"/>
            <family val="2"/>
          </rPr>
          <t xml:space="preserve">
</t>
        </r>
      </text>
    </comment>
    <comment ref="F58" authorId="0" shapeId="0" xr:uid="{89D0C47B-8127-4707-8C98-4D3FE69F1AAB}">
      <text>
        <r>
          <rPr>
            <b/>
            <sz val="9"/>
            <color indexed="81"/>
            <rFont val="Tahoma"/>
            <family val="2"/>
          </rPr>
          <t>CEPICI:Prière lier la facture scannée</t>
        </r>
        <r>
          <rPr>
            <sz val="9"/>
            <color indexed="81"/>
            <rFont val="Tahoma"/>
            <family val="2"/>
          </rPr>
          <t xml:space="preserve">
</t>
        </r>
      </text>
    </comment>
    <comment ref="G58" authorId="0" shapeId="0" xr:uid="{3344E203-8AB2-4CAD-89F2-9D60522184AA}">
      <text>
        <r>
          <rPr>
            <b/>
            <sz val="9"/>
            <color indexed="81"/>
            <rFont val="Tahoma"/>
            <family val="2"/>
          </rPr>
          <t>CEPICI:Prière lier la DD scannée</t>
        </r>
        <r>
          <rPr>
            <sz val="9"/>
            <color indexed="81"/>
            <rFont val="Tahoma"/>
            <family val="2"/>
          </rPr>
          <t xml:space="preserve">
</t>
        </r>
      </text>
    </comment>
    <comment ref="F59" authorId="0" shapeId="0" xr:uid="{6BC8470B-489B-4840-BB78-AE70BA811F5E}">
      <text>
        <r>
          <rPr>
            <b/>
            <sz val="9"/>
            <color indexed="81"/>
            <rFont val="Tahoma"/>
            <family val="2"/>
          </rPr>
          <t>CEPICI:Prière lier la facture scannée</t>
        </r>
        <r>
          <rPr>
            <sz val="9"/>
            <color indexed="81"/>
            <rFont val="Tahoma"/>
            <family val="2"/>
          </rPr>
          <t xml:space="preserve">
</t>
        </r>
      </text>
    </comment>
    <comment ref="G59" authorId="0" shapeId="0" xr:uid="{610C05C9-BCE2-46C6-8F99-4DDEEC62ABF4}">
      <text>
        <r>
          <rPr>
            <b/>
            <sz val="9"/>
            <color indexed="81"/>
            <rFont val="Tahoma"/>
            <family val="2"/>
          </rPr>
          <t>CEPICI:Prière lier la DD scannée</t>
        </r>
        <r>
          <rPr>
            <sz val="9"/>
            <color indexed="81"/>
            <rFont val="Tahoma"/>
            <family val="2"/>
          </rPr>
          <t xml:space="preserve">
</t>
        </r>
      </text>
    </comment>
    <comment ref="F60" authorId="0" shapeId="0" xr:uid="{E3F8073B-74AB-4638-A7A1-3E5689B28997}">
      <text>
        <r>
          <rPr>
            <b/>
            <sz val="9"/>
            <color indexed="81"/>
            <rFont val="Tahoma"/>
            <family val="2"/>
          </rPr>
          <t>CEPICI:Prière lier la facture scannée</t>
        </r>
        <r>
          <rPr>
            <sz val="9"/>
            <color indexed="81"/>
            <rFont val="Tahoma"/>
            <family val="2"/>
          </rPr>
          <t xml:space="preserve">
</t>
        </r>
      </text>
    </comment>
    <comment ref="G60" authorId="0" shapeId="0" xr:uid="{A1F26587-D23E-4BF0-8017-326A463D3AB2}">
      <text>
        <r>
          <rPr>
            <b/>
            <sz val="9"/>
            <color indexed="81"/>
            <rFont val="Tahoma"/>
            <family val="2"/>
          </rPr>
          <t>CEPICI:Prière lier la DD scannée</t>
        </r>
        <r>
          <rPr>
            <sz val="9"/>
            <color indexed="81"/>
            <rFont val="Tahoma"/>
            <family val="2"/>
          </rPr>
          <t xml:space="preserve">
</t>
        </r>
      </text>
    </comment>
    <comment ref="F61" authorId="0" shapeId="0" xr:uid="{CC1501B8-E5B6-437B-AF5E-6447137EE454}">
      <text>
        <r>
          <rPr>
            <b/>
            <sz val="9"/>
            <color indexed="81"/>
            <rFont val="Tahoma"/>
            <family val="2"/>
          </rPr>
          <t>CEPICI:Prière lier la facture scannée</t>
        </r>
        <r>
          <rPr>
            <sz val="9"/>
            <color indexed="81"/>
            <rFont val="Tahoma"/>
            <family val="2"/>
          </rPr>
          <t xml:space="preserve">
</t>
        </r>
      </text>
    </comment>
    <comment ref="G61" authorId="0" shapeId="0" xr:uid="{DADFFA6C-3EF6-43DD-9866-9F8D993FE82B}">
      <text>
        <r>
          <rPr>
            <b/>
            <sz val="9"/>
            <color indexed="81"/>
            <rFont val="Tahoma"/>
            <family val="2"/>
          </rPr>
          <t>CEPICI:Prière lier la DD scannée</t>
        </r>
        <r>
          <rPr>
            <sz val="9"/>
            <color indexed="81"/>
            <rFont val="Tahoma"/>
            <family val="2"/>
          </rPr>
          <t xml:space="preserve">
</t>
        </r>
      </text>
    </comment>
    <comment ref="F62" authorId="0" shapeId="0" xr:uid="{1244DD1B-05F4-4D48-B036-1E79EB30A3B5}">
      <text>
        <r>
          <rPr>
            <b/>
            <sz val="9"/>
            <color indexed="81"/>
            <rFont val="Tahoma"/>
            <family val="2"/>
          </rPr>
          <t>CEPICI:Prière lier la facture scannée</t>
        </r>
        <r>
          <rPr>
            <sz val="9"/>
            <color indexed="81"/>
            <rFont val="Tahoma"/>
            <family val="2"/>
          </rPr>
          <t xml:space="preserve">
</t>
        </r>
      </text>
    </comment>
    <comment ref="G62" authorId="0" shapeId="0" xr:uid="{D86517A6-4466-4543-A064-4ADB537BF164}">
      <text>
        <r>
          <rPr>
            <b/>
            <sz val="9"/>
            <color indexed="81"/>
            <rFont val="Tahoma"/>
            <family val="2"/>
          </rPr>
          <t>CEPICI:Prière lier la DD scannée</t>
        </r>
        <r>
          <rPr>
            <sz val="9"/>
            <color indexed="81"/>
            <rFont val="Tahoma"/>
            <family val="2"/>
          </rPr>
          <t xml:space="preserve">
</t>
        </r>
      </text>
    </comment>
    <comment ref="F63" authorId="0" shapeId="0" xr:uid="{60F4AB07-2635-4E34-9818-7ED9DCA5C67D}">
      <text>
        <r>
          <rPr>
            <b/>
            <sz val="9"/>
            <color indexed="81"/>
            <rFont val="Tahoma"/>
            <family val="2"/>
          </rPr>
          <t>CEPICI:Prière lier la facture scannée</t>
        </r>
        <r>
          <rPr>
            <sz val="9"/>
            <color indexed="81"/>
            <rFont val="Tahoma"/>
            <family val="2"/>
          </rPr>
          <t xml:space="preserve">
</t>
        </r>
      </text>
    </comment>
    <comment ref="G63" authorId="0" shapeId="0" xr:uid="{B09D2927-3B16-41AB-BF1A-986BC1B05B63}">
      <text>
        <r>
          <rPr>
            <b/>
            <sz val="9"/>
            <color indexed="81"/>
            <rFont val="Tahoma"/>
            <family val="2"/>
          </rPr>
          <t>CEPICI:Prière lier la DD scannée</t>
        </r>
        <r>
          <rPr>
            <sz val="9"/>
            <color indexed="81"/>
            <rFont val="Tahoma"/>
            <family val="2"/>
          </rPr>
          <t xml:space="preserve">
</t>
        </r>
      </text>
    </comment>
    <comment ref="F64" authorId="0" shapeId="0" xr:uid="{69587094-41BE-4A69-B030-1E761DA28EB0}">
      <text>
        <r>
          <rPr>
            <b/>
            <sz val="9"/>
            <color indexed="81"/>
            <rFont val="Tahoma"/>
            <family val="2"/>
          </rPr>
          <t>CEPICI:Prière lier la facture scannée</t>
        </r>
        <r>
          <rPr>
            <sz val="9"/>
            <color indexed="81"/>
            <rFont val="Tahoma"/>
            <family val="2"/>
          </rPr>
          <t xml:space="preserve">
</t>
        </r>
      </text>
    </comment>
    <comment ref="G64" authorId="0" shapeId="0" xr:uid="{3A09EDC1-88B8-4BF0-884A-6D0FE618AEAF}">
      <text>
        <r>
          <rPr>
            <b/>
            <sz val="9"/>
            <color indexed="81"/>
            <rFont val="Tahoma"/>
            <family val="2"/>
          </rPr>
          <t>CEPICI:Prière lier la DD scannée</t>
        </r>
        <r>
          <rPr>
            <sz val="9"/>
            <color indexed="81"/>
            <rFont val="Tahoma"/>
            <family val="2"/>
          </rPr>
          <t xml:space="preserve">
</t>
        </r>
      </text>
    </comment>
    <comment ref="F65" authorId="0" shapeId="0" xr:uid="{2E6DB632-5636-49B4-A7B9-247D6FAAF9EB}">
      <text>
        <r>
          <rPr>
            <b/>
            <sz val="9"/>
            <color indexed="81"/>
            <rFont val="Tahoma"/>
            <family val="2"/>
          </rPr>
          <t>CEPICI:Prière lier la facture scannée</t>
        </r>
        <r>
          <rPr>
            <sz val="9"/>
            <color indexed="81"/>
            <rFont val="Tahoma"/>
            <family val="2"/>
          </rPr>
          <t xml:space="preserve">
</t>
        </r>
      </text>
    </comment>
    <comment ref="G65" authorId="0" shapeId="0" xr:uid="{44E4B6B6-585C-4B6B-8B59-9F3D6FB91D51}">
      <text>
        <r>
          <rPr>
            <b/>
            <sz val="9"/>
            <color indexed="81"/>
            <rFont val="Tahoma"/>
            <family val="2"/>
          </rPr>
          <t>CEPICI:Prière lier la DD scannée</t>
        </r>
        <r>
          <rPr>
            <sz val="9"/>
            <color indexed="81"/>
            <rFont val="Tahoma"/>
            <family val="2"/>
          </rPr>
          <t xml:space="preserve">
</t>
        </r>
      </text>
    </comment>
    <comment ref="F66" authorId="0" shapeId="0" xr:uid="{B9F704E5-7802-4F77-AD6A-564E7578902A}">
      <text>
        <r>
          <rPr>
            <b/>
            <sz val="9"/>
            <color indexed="81"/>
            <rFont val="Tahoma"/>
            <family val="2"/>
          </rPr>
          <t>CEPICI:Prière lier la facture scannée</t>
        </r>
        <r>
          <rPr>
            <sz val="9"/>
            <color indexed="81"/>
            <rFont val="Tahoma"/>
            <family val="2"/>
          </rPr>
          <t xml:space="preserve">
</t>
        </r>
      </text>
    </comment>
    <comment ref="G66" authorId="0" shapeId="0" xr:uid="{2D2C365B-552B-4151-A32B-6A67974BAF9E}">
      <text>
        <r>
          <rPr>
            <b/>
            <sz val="9"/>
            <color indexed="81"/>
            <rFont val="Tahoma"/>
            <family val="2"/>
          </rPr>
          <t>CEPICI:Prière lier la DD scannée</t>
        </r>
        <r>
          <rPr>
            <sz val="9"/>
            <color indexed="81"/>
            <rFont val="Tahoma"/>
            <family val="2"/>
          </rPr>
          <t xml:space="preserve">
</t>
        </r>
      </text>
    </comment>
    <comment ref="F67" authorId="0" shapeId="0" xr:uid="{E5948F74-9C19-4589-B776-9E1966F01810}">
      <text>
        <r>
          <rPr>
            <b/>
            <sz val="9"/>
            <color indexed="81"/>
            <rFont val="Tahoma"/>
            <family val="2"/>
          </rPr>
          <t>CEPICI:Prière lier la facture scannée</t>
        </r>
        <r>
          <rPr>
            <sz val="9"/>
            <color indexed="81"/>
            <rFont val="Tahoma"/>
            <family val="2"/>
          </rPr>
          <t xml:space="preserve">
</t>
        </r>
      </text>
    </comment>
    <comment ref="G67" authorId="0" shapeId="0" xr:uid="{C3F7C9AA-CDA5-4D97-82C4-AC76EBE9B31A}">
      <text>
        <r>
          <rPr>
            <b/>
            <sz val="9"/>
            <color indexed="81"/>
            <rFont val="Tahoma"/>
            <family val="2"/>
          </rPr>
          <t>CEPICI:Prière lier la DD scannée</t>
        </r>
        <r>
          <rPr>
            <sz val="9"/>
            <color indexed="81"/>
            <rFont val="Tahoma"/>
            <family val="2"/>
          </rPr>
          <t xml:space="preserve">
</t>
        </r>
      </text>
    </comment>
    <comment ref="F68" authorId="0" shapeId="0" xr:uid="{336947E1-BB9C-416A-B2EF-480B88D401E5}">
      <text>
        <r>
          <rPr>
            <b/>
            <sz val="9"/>
            <color indexed="81"/>
            <rFont val="Tahoma"/>
            <family val="2"/>
          </rPr>
          <t>CEPICI:Prière lier la facture scannée</t>
        </r>
        <r>
          <rPr>
            <sz val="9"/>
            <color indexed="81"/>
            <rFont val="Tahoma"/>
            <family val="2"/>
          </rPr>
          <t xml:space="preserve">
</t>
        </r>
      </text>
    </comment>
    <comment ref="G68" authorId="0" shapeId="0" xr:uid="{1244ECAF-2D4D-4722-85FD-6A0F01A6C85B}">
      <text>
        <r>
          <rPr>
            <b/>
            <sz val="9"/>
            <color indexed="81"/>
            <rFont val="Tahoma"/>
            <family val="2"/>
          </rPr>
          <t>CEPICI:Prière lier la DD scannée</t>
        </r>
        <r>
          <rPr>
            <sz val="9"/>
            <color indexed="81"/>
            <rFont val="Tahoma"/>
            <family val="2"/>
          </rPr>
          <t xml:space="preserve">
</t>
        </r>
      </text>
    </comment>
    <comment ref="F69" authorId="0" shapeId="0" xr:uid="{DB3DBC65-E5E0-4261-BEDE-3099410F284B}">
      <text>
        <r>
          <rPr>
            <b/>
            <sz val="9"/>
            <color indexed="81"/>
            <rFont val="Tahoma"/>
            <family val="2"/>
          </rPr>
          <t>CEPICI:Prière lier la facture scannée</t>
        </r>
        <r>
          <rPr>
            <sz val="9"/>
            <color indexed="81"/>
            <rFont val="Tahoma"/>
            <family val="2"/>
          </rPr>
          <t xml:space="preserve">
</t>
        </r>
      </text>
    </comment>
    <comment ref="G69" authorId="0" shapeId="0" xr:uid="{5741A49C-99BF-4449-BC8C-9336370AF1D4}">
      <text>
        <r>
          <rPr>
            <b/>
            <sz val="9"/>
            <color indexed="81"/>
            <rFont val="Tahoma"/>
            <family val="2"/>
          </rPr>
          <t>CEPICI:Prière lier la DD scannée</t>
        </r>
        <r>
          <rPr>
            <sz val="9"/>
            <color indexed="81"/>
            <rFont val="Tahoma"/>
            <family val="2"/>
          </rPr>
          <t xml:space="preserve">
</t>
        </r>
      </text>
    </comment>
    <comment ref="F70" authorId="0" shapeId="0" xr:uid="{1EB29F87-41E5-4AD1-A67F-EC0FF30D8575}">
      <text>
        <r>
          <rPr>
            <b/>
            <sz val="9"/>
            <color indexed="81"/>
            <rFont val="Tahoma"/>
            <family val="2"/>
          </rPr>
          <t>CEPICI:Prière lier la facture scannée</t>
        </r>
        <r>
          <rPr>
            <sz val="9"/>
            <color indexed="81"/>
            <rFont val="Tahoma"/>
            <family val="2"/>
          </rPr>
          <t xml:space="preserve">
</t>
        </r>
      </text>
    </comment>
    <comment ref="G70" authorId="0" shapeId="0" xr:uid="{F7B64D64-1C32-484A-B9A3-1512267F39F2}">
      <text>
        <r>
          <rPr>
            <b/>
            <sz val="9"/>
            <color indexed="81"/>
            <rFont val="Tahoma"/>
            <family val="2"/>
          </rPr>
          <t>CEPICI:Prière lier la DD scannée</t>
        </r>
        <r>
          <rPr>
            <sz val="9"/>
            <color indexed="81"/>
            <rFont val="Tahoma"/>
            <family val="2"/>
          </rPr>
          <t xml:space="preserve">
</t>
        </r>
      </text>
    </comment>
    <comment ref="F71" authorId="0" shapeId="0" xr:uid="{58B7B7EB-F097-4340-A9F8-8CE09D7881CA}">
      <text>
        <r>
          <rPr>
            <b/>
            <sz val="9"/>
            <color indexed="81"/>
            <rFont val="Tahoma"/>
            <family val="2"/>
          </rPr>
          <t>CEPICI:Prière lier la facture scannée</t>
        </r>
        <r>
          <rPr>
            <sz val="9"/>
            <color indexed="81"/>
            <rFont val="Tahoma"/>
            <family val="2"/>
          </rPr>
          <t xml:space="preserve">
</t>
        </r>
      </text>
    </comment>
    <comment ref="G71" authorId="0" shapeId="0" xr:uid="{E3680926-6EFC-47A6-B1E1-D8482462690F}">
      <text>
        <r>
          <rPr>
            <b/>
            <sz val="9"/>
            <color indexed="81"/>
            <rFont val="Tahoma"/>
            <family val="2"/>
          </rPr>
          <t>CEPICI:Prière lier la DD scannée</t>
        </r>
        <r>
          <rPr>
            <sz val="9"/>
            <color indexed="81"/>
            <rFont val="Tahoma"/>
            <family val="2"/>
          </rPr>
          <t xml:space="preserve">
</t>
        </r>
      </text>
    </comment>
    <comment ref="F72" authorId="0" shapeId="0" xr:uid="{1225F9EB-B7C1-4BF3-8BBB-8567919E0CB6}">
      <text>
        <r>
          <rPr>
            <b/>
            <sz val="9"/>
            <color indexed="81"/>
            <rFont val="Tahoma"/>
            <family val="2"/>
          </rPr>
          <t>CEPICI:Prière lier la facture scannée</t>
        </r>
        <r>
          <rPr>
            <sz val="9"/>
            <color indexed="81"/>
            <rFont val="Tahoma"/>
            <family val="2"/>
          </rPr>
          <t xml:space="preserve">
</t>
        </r>
      </text>
    </comment>
    <comment ref="G72" authorId="0" shapeId="0" xr:uid="{EC6D391F-0A91-4462-8D8F-1D8DCD53A60C}">
      <text>
        <r>
          <rPr>
            <b/>
            <sz val="9"/>
            <color indexed="81"/>
            <rFont val="Tahoma"/>
            <family val="2"/>
          </rPr>
          <t>CEPICI:Prière lier la DD scannée</t>
        </r>
        <r>
          <rPr>
            <sz val="9"/>
            <color indexed="81"/>
            <rFont val="Tahoma"/>
            <family val="2"/>
          </rPr>
          <t xml:space="preserve">
</t>
        </r>
      </text>
    </comment>
    <comment ref="F73" authorId="0" shapeId="0" xr:uid="{F8EBE147-B1C0-46EF-BDEA-BC07996F99CC}">
      <text>
        <r>
          <rPr>
            <b/>
            <sz val="9"/>
            <color indexed="81"/>
            <rFont val="Tahoma"/>
            <family val="2"/>
          </rPr>
          <t>CEPICI:Prière lier la facture scannée</t>
        </r>
        <r>
          <rPr>
            <sz val="9"/>
            <color indexed="81"/>
            <rFont val="Tahoma"/>
            <family val="2"/>
          </rPr>
          <t xml:space="preserve">
</t>
        </r>
      </text>
    </comment>
    <comment ref="G73" authorId="0" shapeId="0" xr:uid="{707DF0C4-E234-43BA-9E94-3CCF6D3ACFBA}">
      <text>
        <r>
          <rPr>
            <b/>
            <sz val="9"/>
            <color indexed="81"/>
            <rFont val="Tahoma"/>
            <family val="2"/>
          </rPr>
          <t>CEPICI:Prière lier la DD scannée</t>
        </r>
        <r>
          <rPr>
            <sz val="9"/>
            <color indexed="81"/>
            <rFont val="Tahoma"/>
            <family val="2"/>
          </rPr>
          <t xml:space="preserve">
</t>
        </r>
      </text>
    </comment>
    <comment ref="F74" authorId="0" shapeId="0" xr:uid="{764F787E-1D54-4DB1-B48D-5C9EDAFAF855}">
      <text>
        <r>
          <rPr>
            <b/>
            <sz val="9"/>
            <color indexed="81"/>
            <rFont val="Tahoma"/>
            <family val="2"/>
          </rPr>
          <t>CEPICI:Prière lier la facture scannée</t>
        </r>
        <r>
          <rPr>
            <sz val="9"/>
            <color indexed="81"/>
            <rFont val="Tahoma"/>
            <family val="2"/>
          </rPr>
          <t xml:space="preserve">
</t>
        </r>
      </text>
    </comment>
    <comment ref="G74" authorId="0" shapeId="0" xr:uid="{587FE4B6-FB3C-4D8A-A6F4-9FEAF1E14A5F}">
      <text>
        <r>
          <rPr>
            <b/>
            <sz val="9"/>
            <color indexed="81"/>
            <rFont val="Tahoma"/>
            <family val="2"/>
          </rPr>
          <t>CEPICI:Prière lier la DD scannée</t>
        </r>
        <r>
          <rPr>
            <sz val="9"/>
            <color indexed="81"/>
            <rFont val="Tahoma"/>
            <family val="2"/>
          </rPr>
          <t xml:space="preserve">
</t>
        </r>
      </text>
    </comment>
    <comment ref="F75" authorId="0" shapeId="0" xr:uid="{D8DBE75A-02E7-4FEF-B249-E5768E3381E3}">
      <text>
        <r>
          <rPr>
            <b/>
            <sz val="9"/>
            <color indexed="81"/>
            <rFont val="Tahoma"/>
            <family val="2"/>
          </rPr>
          <t>CEPICI:Prière lier la facture scannée</t>
        </r>
        <r>
          <rPr>
            <sz val="9"/>
            <color indexed="81"/>
            <rFont val="Tahoma"/>
            <family val="2"/>
          </rPr>
          <t xml:space="preserve">
</t>
        </r>
      </text>
    </comment>
    <comment ref="G75" authorId="0" shapeId="0" xr:uid="{B00F380D-D0C2-4C95-8099-539AFDC62C86}">
      <text>
        <r>
          <rPr>
            <b/>
            <sz val="9"/>
            <color indexed="81"/>
            <rFont val="Tahoma"/>
            <family val="2"/>
          </rPr>
          <t>CEPICI:Prière lier la DD scannée</t>
        </r>
        <r>
          <rPr>
            <sz val="9"/>
            <color indexed="81"/>
            <rFont val="Tahoma"/>
            <family val="2"/>
          </rPr>
          <t xml:space="preserve">
</t>
        </r>
      </text>
    </comment>
    <comment ref="F76" authorId="0" shapeId="0" xr:uid="{A88792DA-EAE8-4C8E-931E-010ACE7CED27}">
      <text>
        <r>
          <rPr>
            <b/>
            <sz val="9"/>
            <color indexed="81"/>
            <rFont val="Tahoma"/>
            <family val="2"/>
          </rPr>
          <t>CEPICI:Prière lier la facture scannée</t>
        </r>
        <r>
          <rPr>
            <sz val="9"/>
            <color indexed="81"/>
            <rFont val="Tahoma"/>
            <family val="2"/>
          </rPr>
          <t xml:space="preserve">
</t>
        </r>
      </text>
    </comment>
    <comment ref="G76" authorId="0" shapeId="0" xr:uid="{412CB4A7-C9DB-4A7E-884F-318C841A5A94}">
      <text>
        <r>
          <rPr>
            <b/>
            <sz val="9"/>
            <color indexed="81"/>
            <rFont val="Tahoma"/>
            <family val="2"/>
          </rPr>
          <t>CEPICI:Prière lier la DD scannée</t>
        </r>
        <r>
          <rPr>
            <sz val="9"/>
            <color indexed="81"/>
            <rFont val="Tahoma"/>
            <family val="2"/>
          </rPr>
          <t xml:space="preserve">
</t>
        </r>
      </text>
    </comment>
    <comment ref="F77" authorId="0" shapeId="0" xr:uid="{EA106320-44CD-4FBF-B3A3-156DC17E2C01}">
      <text>
        <r>
          <rPr>
            <b/>
            <sz val="9"/>
            <color indexed="81"/>
            <rFont val="Tahoma"/>
            <family val="2"/>
          </rPr>
          <t>CEPICI:Prière lier la facture scannée</t>
        </r>
        <r>
          <rPr>
            <sz val="9"/>
            <color indexed="81"/>
            <rFont val="Tahoma"/>
            <family val="2"/>
          </rPr>
          <t xml:space="preserve">
</t>
        </r>
      </text>
    </comment>
    <comment ref="G77" authorId="0" shapeId="0" xr:uid="{5379CE9D-EA4B-40B7-AED4-0CB4C4817877}">
      <text>
        <r>
          <rPr>
            <b/>
            <sz val="9"/>
            <color indexed="81"/>
            <rFont val="Tahoma"/>
            <family val="2"/>
          </rPr>
          <t>CEPICI:Prière lier la DD scannée</t>
        </r>
        <r>
          <rPr>
            <sz val="9"/>
            <color indexed="81"/>
            <rFont val="Tahoma"/>
            <family val="2"/>
          </rPr>
          <t xml:space="preserve">
</t>
        </r>
      </text>
    </comment>
    <comment ref="F78" authorId="0" shapeId="0" xr:uid="{03875672-15DA-475C-95CB-3ADBC2A2380C}">
      <text>
        <r>
          <rPr>
            <b/>
            <sz val="9"/>
            <color indexed="81"/>
            <rFont val="Tahoma"/>
            <family val="2"/>
          </rPr>
          <t>CEPICI:Prière lier la facture scannée</t>
        </r>
        <r>
          <rPr>
            <sz val="9"/>
            <color indexed="81"/>
            <rFont val="Tahoma"/>
            <family val="2"/>
          </rPr>
          <t xml:space="preserve">
</t>
        </r>
      </text>
    </comment>
    <comment ref="G78" authorId="0" shapeId="0" xr:uid="{21CC30AD-1DD7-4B84-8562-10D02887828C}">
      <text>
        <r>
          <rPr>
            <b/>
            <sz val="9"/>
            <color indexed="81"/>
            <rFont val="Tahoma"/>
            <family val="2"/>
          </rPr>
          <t>CEPICI:Prière lier la DD scannée</t>
        </r>
        <r>
          <rPr>
            <sz val="9"/>
            <color indexed="81"/>
            <rFont val="Tahoma"/>
            <family val="2"/>
          </rPr>
          <t xml:space="preserve">
</t>
        </r>
      </text>
    </comment>
    <comment ref="F79" authorId="0" shapeId="0" xr:uid="{238E76D1-6BF9-4C30-A12F-F5F8D11A422B}">
      <text>
        <r>
          <rPr>
            <b/>
            <sz val="9"/>
            <color indexed="81"/>
            <rFont val="Tahoma"/>
            <family val="2"/>
          </rPr>
          <t>CEPICI:Prière lier la facture scannée</t>
        </r>
        <r>
          <rPr>
            <sz val="9"/>
            <color indexed="81"/>
            <rFont val="Tahoma"/>
            <family val="2"/>
          </rPr>
          <t xml:space="preserve">
</t>
        </r>
      </text>
    </comment>
    <comment ref="G79" authorId="0" shapeId="0" xr:uid="{F04F8994-D47F-43FF-A0B2-925144B9B9EB}">
      <text>
        <r>
          <rPr>
            <b/>
            <sz val="9"/>
            <color indexed="81"/>
            <rFont val="Tahoma"/>
            <family val="2"/>
          </rPr>
          <t>CEPICI:Prière lier la DD scannée</t>
        </r>
        <r>
          <rPr>
            <sz val="9"/>
            <color indexed="81"/>
            <rFont val="Tahoma"/>
            <family val="2"/>
          </rPr>
          <t xml:space="preserve">
</t>
        </r>
      </text>
    </comment>
    <comment ref="F80" authorId="0" shapeId="0" xr:uid="{3231DA2A-5904-4063-829E-11E8A5F8CBFA}">
      <text>
        <r>
          <rPr>
            <b/>
            <sz val="9"/>
            <color indexed="81"/>
            <rFont val="Tahoma"/>
            <family val="2"/>
          </rPr>
          <t>CEPICI:Prière lier la facture scannée</t>
        </r>
        <r>
          <rPr>
            <sz val="9"/>
            <color indexed="81"/>
            <rFont val="Tahoma"/>
            <family val="2"/>
          </rPr>
          <t xml:space="preserve">
</t>
        </r>
      </text>
    </comment>
    <comment ref="G80" authorId="0" shapeId="0" xr:uid="{1B5B7957-457B-4E73-AD3E-EEB39A801395}">
      <text>
        <r>
          <rPr>
            <b/>
            <sz val="9"/>
            <color indexed="81"/>
            <rFont val="Tahoma"/>
            <family val="2"/>
          </rPr>
          <t>CEPICI:Prière lier la DD scannée</t>
        </r>
        <r>
          <rPr>
            <sz val="9"/>
            <color indexed="81"/>
            <rFont val="Tahoma"/>
            <family val="2"/>
          </rPr>
          <t xml:space="preserve">
</t>
        </r>
      </text>
    </comment>
    <comment ref="F81" authorId="0" shapeId="0" xr:uid="{BDABCC4C-1468-4FA7-82B8-0366DD58E441}">
      <text>
        <r>
          <rPr>
            <b/>
            <sz val="9"/>
            <color indexed="81"/>
            <rFont val="Tahoma"/>
            <family val="2"/>
          </rPr>
          <t>CEPICI:Prière lier la facture scannée</t>
        </r>
        <r>
          <rPr>
            <sz val="9"/>
            <color indexed="81"/>
            <rFont val="Tahoma"/>
            <family val="2"/>
          </rPr>
          <t xml:space="preserve">
</t>
        </r>
      </text>
    </comment>
    <comment ref="G81" authorId="0" shapeId="0" xr:uid="{FE3D05F2-4EF0-46F4-9F26-CB8C2DF18A83}">
      <text>
        <r>
          <rPr>
            <b/>
            <sz val="9"/>
            <color indexed="81"/>
            <rFont val="Tahoma"/>
            <family val="2"/>
          </rPr>
          <t>CEPICI:Prière lier la DD scannée</t>
        </r>
        <r>
          <rPr>
            <sz val="9"/>
            <color indexed="81"/>
            <rFont val="Tahoma"/>
            <family val="2"/>
          </rPr>
          <t xml:space="preserve">
</t>
        </r>
      </text>
    </comment>
    <comment ref="F82" authorId="0" shapeId="0" xr:uid="{10417761-F636-4BF7-A666-5CE1B2B4BB55}">
      <text>
        <r>
          <rPr>
            <b/>
            <sz val="9"/>
            <color indexed="81"/>
            <rFont val="Tahoma"/>
            <family val="2"/>
          </rPr>
          <t>CEPICI:Prière lier la facture scannée</t>
        </r>
        <r>
          <rPr>
            <sz val="9"/>
            <color indexed="81"/>
            <rFont val="Tahoma"/>
            <family val="2"/>
          </rPr>
          <t xml:space="preserve">
</t>
        </r>
      </text>
    </comment>
    <comment ref="G82" authorId="0" shapeId="0" xr:uid="{5FCAD841-469E-4AA5-BE86-487B3A1D3742}">
      <text>
        <r>
          <rPr>
            <b/>
            <sz val="9"/>
            <color indexed="81"/>
            <rFont val="Tahoma"/>
            <family val="2"/>
          </rPr>
          <t>CEPICI:Prière lier la DD scannée</t>
        </r>
        <r>
          <rPr>
            <sz val="9"/>
            <color indexed="81"/>
            <rFont val="Tahoma"/>
            <family val="2"/>
          </rPr>
          <t xml:space="preserve">
</t>
        </r>
      </text>
    </comment>
    <comment ref="F83" authorId="0" shapeId="0" xr:uid="{2C768935-F6B7-4D59-AC59-B05D21BDA4F2}">
      <text>
        <r>
          <rPr>
            <b/>
            <sz val="9"/>
            <color indexed="81"/>
            <rFont val="Tahoma"/>
            <family val="2"/>
          </rPr>
          <t>CEPICI:Prière lier la facture scannée</t>
        </r>
        <r>
          <rPr>
            <sz val="9"/>
            <color indexed="81"/>
            <rFont val="Tahoma"/>
            <family val="2"/>
          </rPr>
          <t xml:space="preserve">
</t>
        </r>
      </text>
    </comment>
    <comment ref="G83" authorId="0" shapeId="0" xr:uid="{DEFB77CF-D646-463D-B794-994E6D1FC8D9}">
      <text>
        <r>
          <rPr>
            <b/>
            <sz val="9"/>
            <color indexed="81"/>
            <rFont val="Tahoma"/>
            <family val="2"/>
          </rPr>
          <t>CEPICI:Prière lier la DD scannée</t>
        </r>
        <r>
          <rPr>
            <sz val="9"/>
            <color indexed="81"/>
            <rFont val="Tahoma"/>
            <family val="2"/>
          </rPr>
          <t xml:space="preserve">
</t>
        </r>
      </text>
    </comment>
    <comment ref="F84" authorId="0" shapeId="0" xr:uid="{91BA25E9-3AA8-410D-B572-3F884B6ED909}">
      <text>
        <r>
          <rPr>
            <b/>
            <sz val="9"/>
            <color indexed="81"/>
            <rFont val="Tahoma"/>
            <family val="2"/>
          </rPr>
          <t>CEPICI:Prière lier la facture scannée</t>
        </r>
        <r>
          <rPr>
            <sz val="9"/>
            <color indexed="81"/>
            <rFont val="Tahoma"/>
            <family val="2"/>
          </rPr>
          <t xml:space="preserve">
</t>
        </r>
      </text>
    </comment>
    <comment ref="G84" authorId="0" shapeId="0" xr:uid="{74CDAE61-8345-4107-9843-049D888309D9}">
      <text>
        <r>
          <rPr>
            <b/>
            <sz val="9"/>
            <color indexed="81"/>
            <rFont val="Tahoma"/>
            <family val="2"/>
          </rPr>
          <t>CEPICI:Prière lier la DD scannée</t>
        </r>
        <r>
          <rPr>
            <sz val="9"/>
            <color indexed="81"/>
            <rFont val="Tahoma"/>
            <family val="2"/>
          </rPr>
          <t xml:space="preserve">
</t>
        </r>
      </text>
    </comment>
    <comment ref="F85" authorId="0" shapeId="0" xr:uid="{0DC578D6-B4AD-423D-B600-EAA0363A9BA2}">
      <text>
        <r>
          <rPr>
            <b/>
            <sz val="9"/>
            <color indexed="81"/>
            <rFont val="Tahoma"/>
            <family val="2"/>
          </rPr>
          <t>CEPICI:Prière lier la facture scannée</t>
        </r>
        <r>
          <rPr>
            <sz val="9"/>
            <color indexed="81"/>
            <rFont val="Tahoma"/>
            <family val="2"/>
          </rPr>
          <t xml:space="preserve">
</t>
        </r>
      </text>
    </comment>
    <comment ref="G85" authorId="0" shapeId="0" xr:uid="{CC528766-7AEC-4590-B67F-1F07B6B479D8}">
      <text>
        <r>
          <rPr>
            <b/>
            <sz val="9"/>
            <color indexed="81"/>
            <rFont val="Tahoma"/>
            <family val="2"/>
          </rPr>
          <t>CEPICI:Prière lier la DD scannée</t>
        </r>
        <r>
          <rPr>
            <sz val="9"/>
            <color indexed="81"/>
            <rFont val="Tahoma"/>
            <family val="2"/>
          </rPr>
          <t xml:space="preserve">
</t>
        </r>
      </text>
    </comment>
    <comment ref="F86" authorId="0" shapeId="0" xr:uid="{AC4E53D2-3A0F-4888-B3AA-D7BB2CF13303}">
      <text>
        <r>
          <rPr>
            <b/>
            <sz val="9"/>
            <color indexed="81"/>
            <rFont val="Tahoma"/>
            <family val="2"/>
          </rPr>
          <t>CEPICI:Prière lier la facture scannée</t>
        </r>
        <r>
          <rPr>
            <sz val="9"/>
            <color indexed="81"/>
            <rFont val="Tahoma"/>
            <family val="2"/>
          </rPr>
          <t xml:space="preserve">
</t>
        </r>
      </text>
    </comment>
    <comment ref="G86" authorId="0" shapeId="0" xr:uid="{7D754B90-5578-43B7-952C-A92C15DED119}">
      <text>
        <r>
          <rPr>
            <b/>
            <sz val="9"/>
            <color indexed="81"/>
            <rFont val="Tahoma"/>
            <family val="2"/>
          </rPr>
          <t>CEPICI:Prière lier la DD scannée</t>
        </r>
        <r>
          <rPr>
            <sz val="9"/>
            <color indexed="81"/>
            <rFont val="Tahoma"/>
            <family val="2"/>
          </rPr>
          <t xml:space="preserve">
</t>
        </r>
      </text>
    </comment>
    <comment ref="F87" authorId="0" shapeId="0" xr:uid="{D1384D8E-F3A0-4E84-8705-D68D3BE4F118}">
      <text>
        <r>
          <rPr>
            <b/>
            <sz val="9"/>
            <color indexed="81"/>
            <rFont val="Tahoma"/>
            <family val="2"/>
          </rPr>
          <t>CEPICI:Prière lier la facture scannée</t>
        </r>
        <r>
          <rPr>
            <sz val="9"/>
            <color indexed="81"/>
            <rFont val="Tahoma"/>
            <family val="2"/>
          </rPr>
          <t xml:space="preserve">
</t>
        </r>
      </text>
    </comment>
    <comment ref="G87" authorId="0" shapeId="0" xr:uid="{C9BFD6B0-644B-49C2-B2D9-8D2782362FCF}">
      <text>
        <r>
          <rPr>
            <b/>
            <sz val="9"/>
            <color indexed="81"/>
            <rFont val="Tahoma"/>
            <family val="2"/>
          </rPr>
          <t>CEPICI:Prière lier la DD scannée</t>
        </r>
        <r>
          <rPr>
            <sz val="9"/>
            <color indexed="81"/>
            <rFont val="Tahoma"/>
            <family val="2"/>
          </rPr>
          <t xml:space="preserve">
</t>
        </r>
      </text>
    </comment>
    <comment ref="F88" authorId="0" shapeId="0" xr:uid="{CF284D28-3C9F-49BC-8CC3-6A7DB085776E}">
      <text>
        <r>
          <rPr>
            <b/>
            <sz val="9"/>
            <color indexed="81"/>
            <rFont val="Tahoma"/>
            <family val="2"/>
          </rPr>
          <t>CEPICI:Prière lier la facture scannée</t>
        </r>
        <r>
          <rPr>
            <sz val="9"/>
            <color indexed="81"/>
            <rFont val="Tahoma"/>
            <family val="2"/>
          </rPr>
          <t xml:space="preserve">
</t>
        </r>
      </text>
    </comment>
    <comment ref="G88" authorId="0" shapeId="0" xr:uid="{18600EB7-1A54-4511-AAC7-CCD72CD1A2A3}">
      <text>
        <r>
          <rPr>
            <b/>
            <sz val="9"/>
            <color indexed="81"/>
            <rFont val="Tahoma"/>
            <family val="2"/>
          </rPr>
          <t>CEPICI:Prière lier la DD scannée</t>
        </r>
        <r>
          <rPr>
            <sz val="9"/>
            <color indexed="81"/>
            <rFont val="Tahoma"/>
            <family val="2"/>
          </rPr>
          <t xml:space="preserve">
</t>
        </r>
      </text>
    </comment>
    <comment ref="F89" authorId="0" shapeId="0" xr:uid="{B481EF40-FBC3-439C-8CCC-924DCFCDEE71}">
      <text>
        <r>
          <rPr>
            <b/>
            <sz val="9"/>
            <color indexed="81"/>
            <rFont val="Tahoma"/>
            <family val="2"/>
          </rPr>
          <t>CEPICI:Prière lier la facture scannée</t>
        </r>
        <r>
          <rPr>
            <sz val="9"/>
            <color indexed="81"/>
            <rFont val="Tahoma"/>
            <family val="2"/>
          </rPr>
          <t xml:space="preserve">
</t>
        </r>
      </text>
    </comment>
    <comment ref="G89" authorId="0" shapeId="0" xr:uid="{45BAD6AB-5188-4002-B82A-FF8CE7472E1B}">
      <text>
        <r>
          <rPr>
            <b/>
            <sz val="9"/>
            <color indexed="81"/>
            <rFont val="Tahoma"/>
            <family val="2"/>
          </rPr>
          <t>CEPICI:Prière lier la DD scannée</t>
        </r>
        <r>
          <rPr>
            <sz val="9"/>
            <color indexed="81"/>
            <rFont val="Tahoma"/>
            <family val="2"/>
          </rPr>
          <t xml:space="preserve">
</t>
        </r>
      </text>
    </comment>
    <comment ref="F90" authorId="0" shapeId="0" xr:uid="{03D968C1-8613-4EC8-B6D6-89464052422C}">
      <text>
        <r>
          <rPr>
            <b/>
            <sz val="9"/>
            <color indexed="81"/>
            <rFont val="Tahoma"/>
            <family val="2"/>
          </rPr>
          <t>CEPICI:Prière lier la facture scannée</t>
        </r>
        <r>
          <rPr>
            <sz val="9"/>
            <color indexed="81"/>
            <rFont val="Tahoma"/>
            <family val="2"/>
          </rPr>
          <t xml:space="preserve">
</t>
        </r>
      </text>
    </comment>
    <comment ref="G90" authorId="0" shapeId="0" xr:uid="{9B192082-42DC-4CD7-9968-0883307E0483}">
      <text>
        <r>
          <rPr>
            <b/>
            <sz val="9"/>
            <color indexed="81"/>
            <rFont val="Tahoma"/>
            <family val="2"/>
          </rPr>
          <t>CEPICI:Prière lier la DD scannée</t>
        </r>
        <r>
          <rPr>
            <sz val="9"/>
            <color indexed="81"/>
            <rFont val="Tahoma"/>
            <family val="2"/>
          </rPr>
          <t xml:space="preserve">
</t>
        </r>
      </text>
    </comment>
    <comment ref="F91" authorId="0" shapeId="0" xr:uid="{13DD9FFA-003E-4877-A58C-89A163ECCE1A}">
      <text>
        <r>
          <rPr>
            <b/>
            <sz val="9"/>
            <color indexed="81"/>
            <rFont val="Tahoma"/>
            <family val="2"/>
          </rPr>
          <t>CEPICI:Prière lier la facture scannée</t>
        </r>
        <r>
          <rPr>
            <sz val="9"/>
            <color indexed="81"/>
            <rFont val="Tahoma"/>
            <family val="2"/>
          </rPr>
          <t xml:space="preserve">
</t>
        </r>
      </text>
    </comment>
    <comment ref="G91" authorId="0" shapeId="0" xr:uid="{6ADCAB14-E8DF-43A6-A5CC-52A80A6D7490}">
      <text>
        <r>
          <rPr>
            <b/>
            <sz val="9"/>
            <color indexed="81"/>
            <rFont val="Tahoma"/>
            <family val="2"/>
          </rPr>
          <t>CEPICI:Prière lier la DD scannée</t>
        </r>
        <r>
          <rPr>
            <sz val="9"/>
            <color indexed="81"/>
            <rFont val="Tahoma"/>
            <family val="2"/>
          </rPr>
          <t xml:space="preserve">
</t>
        </r>
      </text>
    </comment>
    <comment ref="F92" authorId="0" shapeId="0" xr:uid="{722F4424-046C-408D-B8F5-555D0187A3E5}">
      <text>
        <r>
          <rPr>
            <b/>
            <sz val="9"/>
            <color indexed="81"/>
            <rFont val="Tahoma"/>
            <family val="2"/>
          </rPr>
          <t>CEPICI:Prière lier la facture scannée</t>
        </r>
        <r>
          <rPr>
            <sz val="9"/>
            <color indexed="81"/>
            <rFont val="Tahoma"/>
            <family val="2"/>
          </rPr>
          <t xml:space="preserve">
</t>
        </r>
      </text>
    </comment>
    <comment ref="G92" authorId="0" shapeId="0" xr:uid="{3AC9D42C-0693-47AE-B1E3-DB3801D0E64A}">
      <text>
        <r>
          <rPr>
            <b/>
            <sz val="9"/>
            <color indexed="81"/>
            <rFont val="Tahoma"/>
            <family val="2"/>
          </rPr>
          <t>CEPICI:Prière lier la DD scannée</t>
        </r>
        <r>
          <rPr>
            <sz val="9"/>
            <color indexed="81"/>
            <rFont val="Tahoma"/>
            <family val="2"/>
          </rPr>
          <t xml:space="preserve">
</t>
        </r>
      </text>
    </comment>
    <comment ref="F93" authorId="0" shapeId="0" xr:uid="{0243E808-D3C7-4AE7-96F9-FF41FDC7A66E}">
      <text>
        <r>
          <rPr>
            <b/>
            <sz val="9"/>
            <color indexed="81"/>
            <rFont val="Tahoma"/>
            <family val="2"/>
          </rPr>
          <t>CEPICI:Prière lier la facture scannée</t>
        </r>
        <r>
          <rPr>
            <sz val="9"/>
            <color indexed="81"/>
            <rFont val="Tahoma"/>
            <family val="2"/>
          </rPr>
          <t xml:space="preserve">
</t>
        </r>
      </text>
    </comment>
    <comment ref="G93" authorId="0" shapeId="0" xr:uid="{7FEAEE58-3AB7-4982-8D6D-D4297DF06029}">
      <text>
        <r>
          <rPr>
            <b/>
            <sz val="9"/>
            <color indexed="81"/>
            <rFont val="Tahoma"/>
            <family val="2"/>
          </rPr>
          <t>CEPICI:Prière lier la DD scannée</t>
        </r>
        <r>
          <rPr>
            <sz val="9"/>
            <color indexed="81"/>
            <rFont val="Tahoma"/>
            <family val="2"/>
          </rPr>
          <t xml:space="preserve">
</t>
        </r>
      </text>
    </comment>
    <comment ref="F94" authorId="0" shapeId="0" xr:uid="{115A8A42-7FC9-44CC-A83C-9E3A05C6D8C7}">
      <text>
        <r>
          <rPr>
            <b/>
            <sz val="9"/>
            <color indexed="81"/>
            <rFont val="Tahoma"/>
            <family val="2"/>
          </rPr>
          <t>CEPICI:Prière lier la facture scannée</t>
        </r>
        <r>
          <rPr>
            <sz val="9"/>
            <color indexed="81"/>
            <rFont val="Tahoma"/>
            <family val="2"/>
          </rPr>
          <t xml:space="preserve">
</t>
        </r>
      </text>
    </comment>
    <comment ref="G94" authorId="0" shapeId="0" xr:uid="{736F9FC3-C72E-4DEB-B97D-D86D45B14D79}">
      <text>
        <r>
          <rPr>
            <b/>
            <sz val="9"/>
            <color indexed="81"/>
            <rFont val="Tahoma"/>
            <family val="2"/>
          </rPr>
          <t>CEPICI:Prière lier la DD scannée</t>
        </r>
        <r>
          <rPr>
            <sz val="9"/>
            <color indexed="81"/>
            <rFont val="Tahoma"/>
            <family val="2"/>
          </rPr>
          <t xml:space="preserve">
</t>
        </r>
      </text>
    </comment>
    <comment ref="F95" authorId="0" shapeId="0" xr:uid="{92253E54-4132-4134-9B93-7F25590C8666}">
      <text>
        <r>
          <rPr>
            <b/>
            <sz val="9"/>
            <color indexed="81"/>
            <rFont val="Tahoma"/>
            <family val="2"/>
          </rPr>
          <t>CEPICI:Prière lier la facture scannée</t>
        </r>
        <r>
          <rPr>
            <sz val="9"/>
            <color indexed="81"/>
            <rFont val="Tahoma"/>
            <family val="2"/>
          </rPr>
          <t xml:space="preserve">
</t>
        </r>
      </text>
    </comment>
    <comment ref="G95" authorId="0" shapeId="0" xr:uid="{DA1063BD-5F26-49B7-A4F8-04CE429D49BE}">
      <text>
        <r>
          <rPr>
            <b/>
            <sz val="9"/>
            <color indexed="81"/>
            <rFont val="Tahoma"/>
            <family val="2"/>
          </rPr>
          <t>CEPICI:Prière lier la DD scannée</t>
        </r>
        <r>
          <rPr>
            <sz val="9"/>
            <color indexed="81"/>
            <rFont val="Tahoma"/>
            <family val="2"/>
          </rPr>
          <t xml:space="preserve">
</t>
        </r>
      </text>
    </comment>
    <comment ref="F96" authorId="0" shapeId="0" xr:uid="{55888BEB-2DCC-4D29-89CE-2F198C800800}">
      <text>
        <r>
          <rPr>
            <b/>
            <sz val="9"/>
            <color indexed="81"/>
            <rFont val="Tahoma"/>
            <family val="2"/>
          </rPr>
          <t>CEPICI:Prière lier la facture scannée</t>
        </r>
        <r>
          <rPr>
            <sz val="9"/>
            <color indexed="81"/>
            <rFont val="Tahoma"/>
            <family val="2"/>
          </rPr>
          <t xml:space="preserve">
</t>
        </r>
      </text>
    </comment>
    <comment ref="G96" authorId="0" shapeId="0" xr:uid="{03756E5F-04D0-4B83-AAB1-0462B0F0E835}">
      <text>
        <r>
          <rPr>
            <b/>
            <sz val="9"/>
            <color indexed="81"/>
            <rFont val="Tahoma"/>
            <family val="2"/>
          </rPr>
          <t>CEPICI:Prière lier la DD scannée</t>
        </r>
        <r>
          <rPr>
            <sz val="9"/>
            <color indexed="81"/>
            <rFont val="Tahoma"/>
            <family val="2"/>
          </rPr>
          <t xml:space="preserve">
</t>
        </r>
      </text>
    </comment>
    <comment ref="F97" authorId="0" shapeId="0" xr:uid="{33052CF8-881C-4080-94CD-0A2A25294047}">
      <text>
        <r>
          <rPr>
            <b/>
            <sz val="9"/>
            <color indexed="81"/>
            <rFont val="Tahoma"/>
            <family val="2"/>
          </rPr>
          <t>CEPICI:Prière lier la facture scannée</t>
        </r>
        <r>
          <rPr>
            <sz val="9"/>
            <color indexed="81"/>
            <rFont val="Tahoma"/>
            <family val="2"/>
          </rPr>
          <t xml:space="preserve">
</t>
        </r>
      </text>
    </comment>
    <comment ref="G97" authorId="0" shapeId="0" xr:uid="{323F64F3-9D5F-41B4-995F-6EA3E5E6CD36}">
      <text>
        <r>
          <rPr>
            <b/>
            <sz val="9"/>
            <color indexed="81"/>
            <rFont val="Tahoma"/>
            <family val="2"/>
          </rPr>
          <t>CEPICI:Prière lier la DD scannée</t>
        </r>
        <r>
          <rPr>
            <sz val="9"/>
            <color indexed="81"/>
            <rFont val="Tahoma"/>
            <family val="2"/>
          </rPr>
          <t xml:space="preserve">
</t>
        </r>
      </text>
    </comment>
    <comment ref="F98" authorId="0" shapeId="0" xr:uid="{0EC46BF8-21CE-422D-B452-A7E0298B4E13}">
      <text>
        <r>
          <rPr>
            <b/>
            <sz val="9"/>
            <color indexed="81"/>
            <rFont val="Tahoma"/>
            <family val="2"/>
          </rPr>
          <t>CEPICI:Prière lier la facture scannée</t>
        </r>
        <r>
          <rPr>
            <sz val="9"/>
            <color indexed="81"/>
            <rFont val="Tahoma"/>
            <family val="2"/>
          </rPr>
          <t xml:space="preserve">
</t>
        </r>
      </text>
    </comment>
    <comment ref="G98" authorId="0" shapeId="0" xr:uid="{45209427-EBEF-475C-A437-DCBFEBC85C9E}">
      <text>
        <r>
          <rPr>
            <b/>
            <sz val="9"/>
            <color indexed="81"/>
            <rFont val="Tahoma"/>
            <family val="2"/>
          </rPr>
          <t>CEPICI:Prière lier la DD scannée</t>
        </r>
        <r>
          <rPr>
            <sz val="9"/>
            <color indexed="81"/>
            <rFont val="Tahoma"/>
            <family val="2"/>
          </rPr>
          <t xml:space="preserve">
</t>
        </r>
      </text>
    </comment>
    <comment ref="F99" authorId="0" shapeId="0" xr:uid="{6CF6223C-C365-4737-9E91-7749C2DA02BE}">
      <text>
        <r>
          <rPr>
            <b/>
            <sz val="9"/>
            <color indexed="81"/>
            <rFont val="Tahoma"/>
            <family val="2"/>
          </rPr>
          <t>CEPICI:Prière lier la facture scannée</t>
        </r>
        <r>
          <rPr>
            <sz val="9"/>
            <color indexed="81"/>
            <rFont val="Tahoma"/>
            <family val="2"/>
          </rPr>
          <t xml:space="preserve">
</t>
        </r>
      </text>
    </comment>
    <comment ref="G99" authorId="0" shapeId="0" xr:uid="{BBCF6D9F-55D6-4BFF-A3B2-F868BADE380B}">
      <text>
        <r>
          <rPr>
            <b/>
            <sz val="9"/>
            <color indexed="81"/>
            <rFont val="Tahoma"/>
            <family val="2"/>
          </rPr>
          <t>CEPICI:Prière lier la DD scannée</t>
        </r>
        <r>
          <rPr>
            <sz val="9"/>
            <color indexed="81"/>
            <rFont val="Tahoma"/>
            <family val="2"/>
          </rPr>
          <t xml:space="preserve">
</t>
        </r>
      </text>
    </comment>
    <comment ref="F100" authorId="0" shapeId="0" xr:uid="{22F5ECDF-9D7E-47AB-BA4F-5B8593FA30D8}">
      <text>
        <r>
          <rPr>
            <b/>
            <sz val="9"/>
            <color indexed="81"/>
            <rFont val="Tahoma"/>
            <family val="2"/>
          </rPr>
          <t>CEPICI:Prière lier la facture scannée</t>
        </r>
        <r>
          <rPr>
            <sz val="9"/>
            <color indexed="81"/>
            <rFont val="Tahoma"/>
            <family val="2"/>
          </rPr>
          <t xml:space="preserve">
</t>
        </r>
      </text>
    </comment>
    <comment ref="G100" authorId="0" shapeId="0" xr:uid="{A6D41605-DEA9-4DC5-A510-14A22E2BB307}">
      <text>
        <r>
          <rPr>
            <b/>
            <sz val="9"/>
            <color indexed="81"/>
            <rFont val="Tahoma"/>
            <family val="2"/>
          </rPr>
          <t>CEPICI:Prière lier la DD scannée</t>
        </r>
        <r>
          <rPr>
            <sz val="9"/>
            <color indexed="81"/>
            <rFont val="Tahoma"/>
            <family val="2"/>
          </rPr>
          <t xml:space="preserve">
</t>
        </r>
      </text>
    </comment>
    <comment ref="F101" authorId="0" shapeId="0" xr:uid="{97244D06-DFAA-4C65-9B8D-12DB2A6E5F67}">
      <text>
        <r>
          <rPr>
            <b/>
            <sz val="9"/>
            <color indexed="81"/>
            <rFont val="Tahoma"/>
            <family val="2"/>
          </rPr>
          <t>CEPICI:Prière lier la facture scannée</t>
        </r>
        <r>
          <rPr>
            <sz val="9"/>
            <color indexed="81"/>
            <rFont val="Tahoma"/>
            <family val="2"/>
          </rPr>
          <t xml:space="preserve">
</t>
        </r>
      </text>
    </comment>
    <comment ref="G101" authorId="0" shapeId="0" xr:uid="{B37FCC2F-1419-4A6D-999D-5451B09A75F1}">
      <text>
        <r>
          <rPr>
            <b/>
            <sz val="9"/>
            <color indexed="81"/>
            <rFont val="Tahoma"/>
            <family val="2"/>
          </rPr>
          <t>CEPICI:Prière lier la DD scannée</t>
        </r>
        <r>
          <rPr>
            <sz val="9"/>
            <color indexed="81"/>
            <rFont val="Tahoma"/>
            <family val="2"/>
          </rPr>
          <t xml:space="preserve">
</t>
        </r>
      </text>
    </comment>
    <comment ref="F102" authorId="0" shapeId="0" xr:uid="{BA2BBEAE-A74E-42BA-A3A2-F15766262EA1}">
      <text>
        <r>
          <rPr>
            <b/>
            <sz val="9"/>
            <color indexed="81"/>
            <rFont val="Tahoma"/>
            <family val="2"/>
          </rPr>
          <t>CEPICI:Prière lier la facture scannée</t>
        </r>
        <r>
          <rPr>
            <sz val="9"/>
            <color indexed="81"/>
            <rFont val="Tahoma"/>
            <family val="2"/>
          </rPr>
          <t xml:space="preserve">
</t>
        </r>
      </text>
    </comment>
    <comment ref="G102" authorId="0" shapeId="0" xr:uid="{A97CB652-F1C7-453B-AAD9-BE1EDBB09FF3}">
      <text>
        <r>
          <rPr>
            <b/>
            <sz val="9"/>
            <color indexed="81"/>
            <rFont val="Tahoma"/>
            <family val="2"/>
          </rPr>
          <t>CEPICI:Prière lier la DD scannée</t>
        </r>
        <r>
          <rPr>
            <sz val="9"/>
            <color indexed="81"/>
            <rFont val="Tahoma"/>
            <family val="2"/>
          </rPr>
          <t xml:space="preserve">
</t>
        </r>
      </text>
    </comment>
    <comment ref="F103" authorId="0" shapeId="0" xr:uid="{FDF41FE7-D1D6-4945-8FE5-D18DE0F976E7}">
      <text>
        <r>
          <rPr>
            <b/>
            <sz val="9"/>
            <color indexed="81"/>
            <rFont val="Tahoma"/>
            <family val="2"/>
          </rPr>
          <t>CEPICI:Prière lier la facture scannée</t>
        </r>
        <r>
          <rPr>
            <sz val="9"/>
            <color indexed="81"/>
            <rFont val="Tahoma"/>
            <family val="2"/>
          </rPr>
          <t xml:space="preserve">
</t>
        </r>
      </text>
    </comment>
    <comment ref="G103" authorId="0" shapeId="0" xr:uid="{418690E4-29D4-48C9-8D14-B41B4E957F38}">
      <text>
        <r>
          <rPr>
            <b/>
            <sz val="9"/>
            <color indexed="81"/>
            <rFont val="Tahoma"/>
            <family val="2"/>
          </rPr>
          <t>CEPICI:Prière lier la DD scannée</t>
        </r>
        <r>
          <rPr>
            <sz val="9"/>
            <color indexed="81"/>
            <rFont val="Tahoma"/>
            <family val="2"/>
          </rPr>
          <t xml:space="preserve">
</t>
        </r>
      </text>
    </comment>
    <comment ref="F104" authorId="0" shapeId="0" xr:uid="{9C8F8BDD-CCEA-4BBD-BAD6-55D9D3894154}">
      <text>
        <r>
          <rPr>
            <b/>
            <sz val="9"/>
            <color indexed="81"/>
            <rFont val="Tahoma"/>
            <family val="2"/>
          </rPr>
          <t>CEPICI:Prière lier la facture scannée</t>
        </r>
        <r>
          <rPr>
            <sz val="9"/>
            <color indexed="81"/>
            <rFont val="Tahoma"/>
            <family val="2"/>
          </rPr>
          <t xml:space="preserve">
</t>
        </r>
      </text>
    </comment>
    <comment ref="G104" authorId="0" shapeId="0" xr:uid="{99AF00B2-9ABD-405F-9ADB-83CF066750F0}">
      <text>
        <r>
          <rPr>
            <b/>
            <sz val="9"/>
            <color indexed="81"/>
            <rFont val="Tahoma"/>
            <family val="2"/>
          </rPr>
          <t>CEPICI:Prière lier la DD scannée</t>
        </r>
        <r>
          <rPr>
            <sz val="9"/>
            <color indexed="81"/>
            <rFont val="Tahoma"/>
            <family val="2"/>
          </rPr>
          <t xml:space="preserve">
</t>
        </r>
      </text>
    </comment>
    <comment ref="F105" authorId="0" shapeId="0" xr:uid="{CA87040B-47D2-4A1F-B9E8-AC8315DF99FA}">
      <text>
        <r>
          <rPr>
            <b/>
            <sz val="9"/>
            <color indexed="81"/>
            <rFont val="Tahoma"/>
            <family val="2"/>
          </rPr>
          <t>CEPICI:Prière lier la facture scannée</t>
        </r>
        <r>
          <rPr>
            <sz val="9"/>
            <color indexed="81"/>
            <rFont val="Tahoma"/>
            <family val="2"/>
          </rPr>
          <t xml:space="preserve">
</t>
        </r>
      </text>
    </comment>
    <comment ref="G105" authorId="0" shapeId="0" xr:uid="{FFD4D452-012F-4975-9ED2-5DE557B5ACBC}">
      <text>
        <r>
          <rPr>
            <b/>
            <sz val="9"/>
            <color indexed="81"/>
            <rFont val="Tahoma"/>
            <family val="2"/>
          </rPr>
          <t>CEPICI:Prière lier la DD scannée</t>
        </r>
        <r>
          <rPr>
            <sz val="9"/>
            <color indexed="81"/>
            <rFont val="Tahoma"/>
            <family val="2"/>
          </rPr>
          <t xml:space="preserve">
</t>
        </r>
      </text>
    </comment>
    <comment ref="F106" authorId="0" shapeId="0" xr:uid="{2A57D4DB-7829-4DC7-A5C2-3A1E0865B865}">
      <text>
        <r>
          <rPr>
            <b/>
            <sz val="9"/>
            <color indexed="81"/>
            <rFont val="Tahoma"/>
            <family val="2"/>
          </rPr>
          <t>CEPICI:Prière lier la facture scannée</t>
        </r>
        <r>
          <rPr>
            <sz val="9"/>
            <color indexed="81"/>
            <rFont val="Tahoma"/>
            <family val="2"/>
          </rPr>
          <t xml:space="preserve">
</t>
        </r>
      </text>
    </comment>
    <comment ref="G106" authorId="0" shapeId="0" xr:uid="{F2F51AED-B775-45C0-8B61-9099C7339476}">
      <text>
        <r>
          <rPr>
            <b/>
            <sz val="9"/>
            <color indexed="81"/>
            <rFont val="Tahoma"/>
            <family val="2"/>
          </rPr>
          <t>CEPICI:Prière lier la DD scannée</t>
        </r>
        <r>
          <rPr>
            <sz val="9"/>
            <color indexed="81"/>
            <rFont val="Tahoma"/>
            <family val="2"/>
          </rPr>
          <t xml:space="preserve">
</t>
        </r>
      </text>
    </comment>
    <comment ref="F107" authorId="0" shapeId="0" xr:uid="{9A250850-E0B8-43BF-81EB-7530A770718E}">
      <text>
        <r>
          <rPr>
            <b/>
            <sz val="9"/>
            <color indexed="81"/>
            <rFont val="Tahoma"/>
            <family val="2"/>
          </rPr>
          <t>CEPICI:Prière lier la facture scannée</t>
        </r>
        <r>
          <rPr>
            <sz val="9"/>
            <color indexed="81"/>
            <rFont val="Tahoma"/>
            <family val="2"/>
          </rPr>
          <t xml:space="preserve">
</t>
        </r>
      </text>
    </comment>
    <comment ref="G107" authorId="0" shapeId="0" xr:uid="{CD6AC9EC-69B6-4530-93F6-01D8C19D9E86}">
      <text>
        <r>
          <rPr>
            <b/>
            <sz val="9"/>
            <color indexed="81"/>
            <rFont val="Tahoma"/>
            <family val="2"/>
          </rPr>
          <t>CEPICI:Prière lier la DD scannée</t>
        </r>
        <r>
          <rPr>
            <sz val="9"/>
            <color indexed="81"/>
            <rFont val="Tahoma"/>
            <family val="2"/>
          </rPr>
          <t xml:space="preserve">
</t>
        </r>
      </text>
    </comment>
    <comment ref="F108" authorId="0" shapeId="0" xr:uid="{A4BA36BB-DE57-4710-8F2C-98F8ED4A3123}">
      <text>
        <r>
          <rPr>
            <b/>
            <sz val="9"/>
            <color indexed="81"/>
            <rFont val="Tahoma"/>
            <family val="2"/>
          </rPr>
          <t>CEPICI:Prière lier la facture scannée</t>
        </r>
        <r>
          <rPr>
            <sz val="9"/>
            <color indexed="81"/>
            <rFont val="Tahoma"/>
            <family val="2"/>
          </rPr>
          <t xml:space="preserve">
</t>
        </r>
      </text>
    </comment>
    <comment ref="G108" authorId="0" shapeId="0" xr:uid="{22D54EE9-743E-4CD9-A3C9-C67A4765ADFD}">
      <text>
        <r>
          <rPr>
            <b/>
            <sz val="9"/>
            <color indexed="81"/>
            <rFont val="Tahoma"/>
            <family val="2"/>
          </rPr>
          <t>CEPICI:Prière lier la DD scannée</t>
        </r>
        <r>
          <rPr>
            <sz val="9"/>
            <color indexed="81"/>
            <rFont val="Tahoma"/>
            <family val="2"/>
          </rPr>
          <t xml:space="preserve">
</t>
        </r>
      </text>
    </comment>
    <comment ref="F109" authorId="0" shapeId="0" xr:uid="{293DB466-9DB9-4DF6-9B64-685C8BE6EE2D}">
      <text>
        <r>
          <rPr>
            <b/>
            <sz val="9"/>
            <color indexed="81"/>
            <rFont val="Tahoma"/>
            <family val="2"/>
          </rPr>
          <t>CEPICI:Prière lier la facture scannée</t>
        </r>
        <r>
          <rPr>
            <sz val="9"/>
            <color indexed="81"/>
            <rFont val="Tahoma"/>
            <family val="2"/>
          </rPr>
          <t xml:space="preserve">
</t>
        </r>
      </text>
    </comment>
    <comment ref="G109" authorId="0" shapeId="0" xr:uid="{A0106025-071A-466A-A3A1-CBD72068AC7B}">
      <text>
        <r>
          <rPr>
            <b/>
            <sz val="9"/>
            <color indexed="81"/>
            <rFont val="Tahoma"/>
            <family val="2"/>
          </rPr>
          <t>CEPICI:Prière lier la DD scannée</t>
        </r>
        <r>
          <rPr>
            <sz val="9"/>
            <color indexed="81"/>
            <rFont val="Tahoma"/>
            <family val="2"/>
          </rPr>
          <t xml:space="preserve">
</t>
        </r>
      </text>
    </comment>
    <comment ref="F110" authorId="0" shapeId="0" xr:uid="{A788CF75-88D1-4379-B08E-41298E80B74C}">
      <text>
        <r>
          <rPr>
            <b/>
            <sz val="9"/>
            <color indexed="81"/>
            <rFont val="Tahoma"/>
            <family val="2"/>
          </rPr>
          <t>CEPICI:Prière lier la facture scannée</t>
        </r>
        <r>
          <rPr>
            <sz val="9"/>
            <color indexed="81"/>
            <rFont val="Tahoma"/>
            <family val="2"/>
          </rPr>
          <t xml:space="preserve">
</t>
        </r>
      </text>
    </comment>
    <comment ref="G110" authorId="0" shapeId="0" xr:uid="{6903D01E-EF01-4256-9486-D117BD13E8C0}">
      <text>
        <r>
          <rPr>
            <b/>
            <sz val="9"/>
            <color indexed="81"/>
            <rFont val="Tahoma"/>
            <family val="2"/>
          </rPr>
          <t>CEPICI:Prière lier la DD scannée</t>
        </r>
        <r>
          <rPr>
            <sz val="9"/>
            <color indexed="81"/>
            <rFont val="Tahoma"/>
            <family val="2"/>
          </rPr>
          <t xml:space="preserve">
</t>
        </r>
      </text>
    </comment>
    <comment ref="F111" authorId="0" shapeId="0" xr:uid="{5070348B-EA3D-48A5-895A-291B39FEA2AF}">
      <text>
        <r>
          <rPr>
            <b/>
            <sz val="9"/>
            <color indexed="81"/>
            <rFont val="Tahoma"/>
            <family val="2"/>
          </rPr>
          <t>CEPICI:Prière lier la facture scannée</t>
        </r>
        <r>
          <rPr>
            <sz val="9"/>
            <color indexed="81"/>
            <rFont val="Tahoma"/>
            <family val="2"/>
          </rPr>
          <t xml:space="preserve">
</t>
        </r>
      </text>
    </comment>
    <comment ref="G111" authorId="0" shapeId="0" xr:uid="{0EB51B37-C944-4FDC-AE28-A4F98D39EF9C}">
      <text>
        <r>
          <rPr>
            <b/>
            <sz val="9"/>
            <color indexed="81"/>
            <rFont val="Tahoma"/>
            <family val="2"/>
          </rPr>
          <t>CEPICI:Prière lier la DD scannée</t>
        </r>
        <r>
          <rPr>
            <sz val="9"/>
            <color indexed="81"/>
            <rFont val="Tahoma"/>
            <family val="2"/>
          </rPr>
          <t xml:space="preserve">
</t>
        </r>
      </text>
    </comment>
    <comment ref="F112" authorId="0" shapeId="0" xr:uid="{6BD9A01D-4800-4D71-B2F0-5802C3010BF1}">
      <text>
        <r>
          <rPr>
            <b/>
            <sz val="9"/>
            <color indexed="81"/>
            <rFont val="Tahoma"/>
            <family val="2"/>
          </rPr>
          <t>CEPICI:Prière lier la facture scannée</t>
        </r>
        <r>
          <rPr>
            <sz val="9"/>
            <color indexed="81"/>
            <rFont val="Tahoma"/>
            <family val="2"/>
          </rPr>
          <t xml:space="preserve">
</t>
        </r>
      </text>
    </comment>
    <comment ref="G112" authorId="0" shapeId="0" xr:uid="{9742E90B-156F-4F5E-9C58-004707C2F711}">
      <text>
        <r>
          <rPr>
            <b/>
            <sz val="9"/>
            <color indexed="81"/>
            <rFont val="Tahoma"/>
            <family val="2"/>
          </rPr>
          <t>CEPICI:Prière lier la DD scannée</t>
        </r>
        <r>
          <rPr>
            <sz val="9"/>
            <color indexed="81"/>
            <rFont val="Tahoma"/>
            <family val="2"/>
          </rPr>
          <t xml:space="preserve">
</t>
        </r>
      </text>
    </comment>
    <comment ref="F113" authorId="0" shapeId="0" xr:uid="{9D505D38-27D6-43E4-A3E0-8EE3A28B891F}">
      <text>
        <r>
          <rPr>
            <b/>
            <sz val="9"/>
            <color indexed="81"/>
            <rFont val="Tahoma"/>
            <family val="2"/>
          </rPr>
          <t>CEPICI:Prière lier la facture scannée</t>
        </r>
        <r>
          <rPr>
            <sz val="9"/>
            <color indexed="81"/>
            <rFont val="Tahoma"/>
            <family val="2"/>
          </rPr>
          <t xml:space="preserve">
</t>
        </r>
      </text>
    </comment>
    <comment ref="G113" authorId="0" shapeId="0" xr:uid="{E22F5A0D-D55E-4D4B-A54D-D12D0143342B}">
      <text>
        <r>
          <rPr>
            <b/>
            <sz val="9"/>
            <color indexed="81"/>
            <rFont val="Tahoma"/>
            <family val="2"/>
          </rPr>
          <t>CEPICI:Prière lier la DD scannée</t>
        </r>
        <r>
          <rPr>
            <sz val="9"/>
            <color indexed="81"/>
            <rFont val="Tahoma"/>
            <family val="2"/>
          </rPr>
          <t xml:space="preserve">
</t>
        </r>
      </text>
    </comment>
    <comment ref="F114" authorId="0" shapeId="0" xr:uid="{B6FADDB3-C21F-42D5-98F8-A662A6F1466E}">
      <text>
        <r>
          <rPr>
            <b/>
            <sz val="9"/>
            <color indexed="81"/>
            <rFont val="Tahoma"/>
            <family val="2"/>
          </rPr>
          <t>CEPICI:Prière lier la facture scannée</t>
        </r>
        <r>
          <rPr>
            <sz val="9"/>
            <color indexed="81"/>
            <rFont val="Tahoma"/>
            <family val="2"/>
          </rPr>
          <t xml:space="preserve">
</t>
        </r>
      </text>
    </comment>
    <comment ref="G114" authorId="0" shapeId="0" xr:uid="{B22833A1-59B8-4A92-8C21-C0BC4E8E2D18}">
      <text>
        <r>
          <rPr>
            <b/>
            <sz val="9"/>
            <color indexed="81"/>
            <rFont val="Tahoma"/>
            <family val="2"/>
          </rPr>
          <t>CEPICI:Prière lier la DD scannée</t>
        </r>
        <r>
          <rPr>
            <sz val="9"/>
            <color indexed="81"/>
            <rFont val="Tahoma"/>
            <family val="2"/>
          </rPr>
          <t xml:space="preserve">
</t>
        </r>
      </text>
    </comment>
    <comment ref="F115" authorId="0" shapeId="0" xr:uid="{639C1D9A-DA29-4386-9723-E5DA85377367}">
      <text>
        <r>
          <rPr>
            <b/>
            <sz val="9"/>
            <color indexed="81"/>
            <rFont val="Tahoma"/>
            <family val="2"/>
          </rPr>
          <t>CEPICI:Prière lier la facture scannée</t>
        </r>
        <r>
          <rPr>
            <sz val="9"/>
            <color indexed="81"/>
            <rFont val="Tahoma"/>
            <family val="2"/>
          </rPr>
          <t xml:space="preserve">
</t>
        </r>
      </text>
    </comment>
    <comment ref="G115" authorId="0" shapeId="0" xr:uid="{B5C2D026-7032-4341-BF5E-AE07AF0887DA}">
      <text>
        <r>
          <rPr>
            <b/>
            <sz val="9"/>
            <color indexed="81"/>
            <rFont val="Tahoma"/>
            <family val="2"/>
          </rPr>
          <t>CEPICI:Prière lier la DD scannée</t>
        </r>
        <r>
          <rPr>
            <sz val="9"/>
            <color indexed="81"/>
            <rFont val="Tahoma"/>
            <family val="2"/>
          </rPr>
          <t xml:space="preserve">
</t>
        </r>
      </text>
    </comment>
    <comment ref="F116" authorId="0" shapeId="0" xr:uid="{35BA7801-F3AB-4932-94F8-27CC4DC3434D}">
      <text>
        <r>
          <rPr>
            <b/>
            <sz val="9"/>
            <color indexed="81"/>
            <rFont val="Tahoma"/>
            <family val="2"/>
          </rPr>
          <t>CEPICI:Prière lier la facture scannée</t>
        </r>
        <r>
          <rPr>
            <sz val="9"/>
            <color indexed="81"/>
            <rFont val="Tahoma"/>
            <family val="2"/>
          </rPr>
          <t xml:space="preserve">
</t>
        </r>
      </text>
    </comment>
    <comment ref="G116" authorId="0" shapeId="0" xr:uid="{86A9A562-ED2B-4612-AB45-645E2B8DF7E7}">
      <text>
        <r>
          <rPr>
            <b/>
            <sz val="9"/>
            <color indexed="81"/>
            <rFont val="Tahoma"/>
            <family val="2"/>
          </rPr>
          <t>CEPICI:Prière lier la DD scannée</t>
        </r>
        <r>
          <rPr>
            <sz val="9"/>
            <color indexed="81"/>
            <rFont val="Tahoma"/>
            <family val="2"/>
          </rPr>
          <t xml:space="preserve">
</t>
        </r>
      </text>
    </comment>
    <comment ref="F117" authorId="0" shapeId="0" xr:uid="{9B088C20-005C-4420-901B-FE0A38008D93}">
      <text>
        <r>
          <rPr>
            <b/>
            <sz val="9"/>
            <color indexed="81"/>
            <rFont val="Tahoma"/>
            <family val="2"/>
          </rPr>
          <t>CEPICI:Prière lier la facture scannée</t>
        </r>
        <r>
          <rPr>
            <sz val="9"/>
            <color indexed="81"/>
            <rFont val="Tahoma"/>
            <family val="2"/>
          </rPr>
          <t xml:space="preserve">
</t>
        </r>
      </text>
    </comment>
    <comment ref="G117" authorId="0" shapeId="0" xr:uid="{F64A43F2-DF9B-49FF-8B2B-3F7ABDB252D6}">
      <text>
        <r>
          <rPr>
            <b/>
            <sz val="9"/>
            <color indexed="81"/>
            <rFont val="Tahoma"/>
            <family val="2"/>
          </rPr>
          <t>CEPICI:Prière lier la DD scannée</t>
        </r>
        <r>
          <rPr>
            <sz val="9"/>
            <color indexed="81"/>
            <rFont val="Tahoma"/>
            <family val="2"/>
          </rPr>
          <t xml:space="preserve">
</t>
        </r>
      </text>
    </comment>
    <comment ref="F118" authorId="0" shapeId="0" xr:uid="{C50D0B32-5E9C-45D1-BE3B-2A4953382D7D}">
      <text>
        <r>
          <rPr>
            <b/>
            <sz val="9"/>
            <color indexed="81"/>
            <rFont val="Tahoma"/>
            <family val="2"/>
          </rPr>
          <t>CEPICI:Prière lier la facture scannée</t>
        </r>
        <r>
          <rPr>
            <sz val="9"/>
            <color indexed="81"/>
            <rFont val="Tahoma"/>
            <family val="2"/>
          </rPr>
          <t xml:space="preserve">
</t>
        </r>
      </text>
    </comment>
    <comment ref="G118" authorId="0" shapeId="0" xr:uid="{C2DC211C-93C5-418A-8F8F-B4BD91BFA613}">
      <text>
        <r>
          <rPr>
            <b/>
            <sz val="9"/>
            <color indexed="81"/>
            <rFont val="Tahoma"/>
            <family val="2"/>
          </rPr>
          <t>CEPICI:Prière lier la DD scannée</t>
        </r>
        <r>
          <rPr>
            <sz val="9"/>
            <color indexed="81"/>
            <rFont val="Tahoma"/>
            <family val="2"/>
          </rPr>
          <t xml:space="preserve">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Michèle ABOUE</author>
  </authors>
  <commentList>
    <comment ref="F20" authorId="0" shapeId="0" xr:uid="{8C05D1FD-5538-4B41-96A6-D876336E0AF8}">
      <text>
        <r>
          <rPr>
            <b/>
            <sz val="9"/>
            <color indexed="81"/>
            <rFont val="Tahoma"/>
            <family val="2"/>
          </rPr>
          <t>CEPICI:Prière lier la facture scannée</t>
        </r>
        <r>
          <rPr>
            <sz val="9"/>
            <color indexed="81"/>
            <rFont val="Tahoma"/>
            <family val="2"/>
          </rPr>
          <t xml:space="preserve">
</t>
        </r>
      </text>
    </comment>
    <comment ref="G20" authorId="0" shapeId="0" xr:uid="{2B0D900E-62A1-4E1F-9AB1-4BEC84E30236}">
      <text>
        <r>
          <rPr>
            <b/>
            <sz val="9"/>
            <color indexed="81"/>
            <rFont val="Tahoma"/>
            <family val="2"/>
          </rPr>
          <t>CEPICI:Prière lier la DD scannée</t>
        </r>
        <r>
          <rPr>
            <sz val="9"/>
            <color indexed="81"/>
            <rFont val="Tahoma"/>
            <family val="2"/>
          </rPr>
          <t xml:space="preserve">
</t>
        </r>
      </text>
    </comment>
    <comment ref="F21" authorId="0" shapeId="0" xr:uid="{C4F788AF-1B09-4BEF-8D68-85872397FF4B}">
      <text>
        <r>
          <rPr>
            <b/>
            <sz val="9"/>
            <color indexed="81"/>
            <rFont val="Tahoma"/>
            <family val="2"/>
          </rPr>
          <t>CEPICI:Prière lier la facture scannée</t>
        </r>
        <r>
          <rPr>
            <sz val="9"/>
            <color indexed="81"/>
            <rFont val="Tahoma"/>
            <family val="2"/>
          </rPr>
          <t xml:space="preserve">
</t>
        </r>
      </text>
    </comment>
    <comment ref="G21" authorId="0" shapeId="0" xr:uid="{98F43497-4DDC-4496-A4E9-24D37057DBE3}">
      <text>
        <r>
          <rPr>
            <b/>
            <sz val="9"/>
            <color indexed="81"/>
            <rFont val="Tahoma"/>
            <family val="2"/>
          </rPr>
          <t>CEPICI:Prière lier la DD scannée</t>
        </r>
        <r>
          <rPr>
            <sz val="9"/>
            <color indexed="81"/>
            <rFont val="Tahoma"/>
            <family val="2"/>
          </rPr>
          <t xml:space="preserve">
</t>
        </r>
      </text>
    </comment>
    <comment ref="F22" authorId="0" shapeId="0" xr:uid="{9608FE7D-3070-4E66-8895-A10BBBA71E4C}">
      <text>
        <r>
          <rPr>
            <b/>
            <sz val="9"/>
            <color indexed="81"/>
            <rFont val="Tahoma"/>
            <family val="2"/>
          </rPr>
          <t>CEPICI:Prière lier la facture scannée</t>
        </r>
        <r>
          <rPr>
            <sz val="9"/>
            <color indexed="81"/>
            <rFont val="Tahoma"/>
            <family val="2"/>
          </rPr>
          <t xml:space="preserve">
</t>
        </r>
      </text>
    </comment>
    <comment ref="G22" authorId="0" shapeId="0" xr:uid="{826D4DFA-80C5-46AA-97CC-20422EDBC6DB}">
      <text>
        <r>
          <rPr>
            <b/>
            <sz val="9"/>
            <color indexed="81"/>
            <rFont val="Tahoma"/>
            <family val="2"/>
          </rPr>
          <t>CEPICI:Prière lier la DD scannée</t>
        </r>
        <r>
          <rPr>
            <sz val="9"/>
            <color indexed="81"/>
            <rFont val="Tahoma"/>
            <family val="2"/>
          </rPr>
          <t xml:space="preserve">
</t>
        </r>
      </text>
    </comment>
    <comment ref="F23" authorId="0" shapeId="0" xr:uid="{900EE9D6-F9A3-4D00-BF44-EEE5CAF04D86}">
      <text>
        <r>
          <rPr>
            <b/>
            <sz val="9"/>
            <color indexed="81"/>
            <rFont val="Tahoma"/>
            <family val="2"/>
          </rPr>
          <t>CEPICI:Prière lier la facture scannée</t>
        </r>
        <r>
          <rPr>
            <sz val="9"/>
            <color indexed="81"/>
            <rFont val="Tahoma"/>
            <family val="2"/>
          </rPr>
          <t xml:space="preserve">
</t>
        </r>
      </text>
    </comment>
    <comment ref="G23" authorId="0" shapeId="0" xr:uid="{456629F5-6A6E-421C-BB9D-D7B1A5CD1021}">
      <text>
        <r>
          <rPr>
            <b/>
            <sz val="9"/>
            <color indexed="81"/>
            <rFont val="Tahoma"/>
            <family val="2"/>
          </rPr>
          <t>CEPICI:Prière lier la DD scannée</t>
        </r>
        <r>
          <rPr>
            <sz val="9"/>
            <color indexed="81"/>
            <rFont val="Tahoma"/>
            <family val="2"/>
          </rPr>
          <t xml:space="preserve">
</t>
        </r>
      </text>
    </comment>
    <comment ref="F24" authorId="0" shapeId="0" xr:uid="{2E4F45A0-B6B9-45F8-9FB0-7FE51A04F50C}">
      <text>
        <r>
          <rPr>
            <b/>
            <sz val="9"/>
            <color indexed="81"/>
            <rFont val="Tahoma"/>
            <family val="2"/>
          </rPr>
          <t>CEPICI:Prière lier la facture scannée</t>
        </r>
        <r>
          <rPr>
            <sz val="9"/>
            <color indexed="81"/>
            <rFont val="Tahoma"/>
            <family val="2"/>
          </rPr>
          <t xml:space="preserve">
</t>
        </r>
      </text>
    </comment>
    <comment ref="G24" authorId="0" shapeId="0" xr:uid="{316CD86A-30E5-4FCF-B531-DEBD453BA125}">
      <text>
        <r>
          <rPr>
            <b/>
            <sz val="9"/>
            <color indexed="81"/>
            <rFont val="Tahoma"/>
            <family val="2"/>
          </rPr>
          <t>CEPICI:Prière lier la DD scannée</t>
        </r>
        <r>
          <rPr>
            <sz val="9"/>
            <color indexed="81"/>
            <rFont val="Tahoma"/>
            <family val="2"/>
          </rPr>
          <t xml:space="preserve">
</t>
        </r>
      </text>
    </comment>
    <comment ref="F25" authorId="0" shapeId="0" xr:uid="{45101485-7DA5-405D-AA3F-705FE9B49465}">
      <text>
        <r>
          <rPr>
            <b/>
            <sz val="9"/>
            <color indexed="81"/>
            <rFont val="Tahoma"/>
            <family val="2"/>
          </rPr>
          <t>CEPICI:Prière lier la facture scannée</t>
        </r>
        <r>
          <rPr>
            <sz val="9"/>
            <color indexed="81"/>
            <rFont val="Tahoma"/>
            <family val="2"/>
          </rPr>
          <t xml:space="preserve">
</t>
        </r>
      </text>
    </comment>
    <comment ref="G25" authorId="0" shapeId="0" xr:uid="{EB1C9E68-CAF2-495F-817F-1D29C5E5F22A}">
      <text>
        <r>
          <rPr>
            <b/>
            <sz val="9"/>
            <color indexed="81"/>
            <rFont val="Tahoma"/>
            <family val="2"/>
          </rPr>
          <t>CEPICI:Prière lier la DD scannée</t>
        </r>
        <r>
          <rPr>
            <sz val="9"/>
            <color indexed="81"/>
            <rFont val="Tahoma"/>
            <family val="2"/>
          </rPr>
          <t xml:space="preserve">
</t>
        </r>
      </text>
    </comment>
    <comment ref="F26" authorId="0" shapeId="0" xr:uid="{58B2815A-DD9F-423A-A525-98E574113FB9}">
      <text>
        <r>
          <rPr>
            <b/>
            <sz val="9"/>
            <color indexed="81"/>
            <rFont val="Tahoma"/>
            <family val="2"/>
          </rPr>
          <t>CEPICI:Prière lier la facture scannée</t>
        </r>
        <r>
          <rPr>
            <sz val="9"/>
            <color indexed="81"/>
            <rFont val="Tahoma"/>
            <family val="2"/>
          </rPr>
          <t xml:space="preserve">
</t>
        </r>
      </text>
    </comment>
    <comment ref="G26" authorId="0" shapeId="0" xr:uid="{86B5C9F6-8E42-4BC6-9A52-FD176B6B44AD}">
      <text>
        <r>
          <rPr>
            <b/>
            <sz val="9"/>
            <color indexed="81"/>
            <rFont val="Tahoma"/>
            <family val="2"/>
          </rPr>
          <t>CEPICI:Prière lier la DD scannée</t>
        </r>
        <r>
          <rPr>
            <sz val="9"/>
            <color indexed="81"/>
            <rFont val="Tahoma"/>
            <family val="2"/>
          </rPr>
          <t xml:space="preserve">
</t>
        </r>
      </text>
    </comment>
    <comment ref="F27" authorId="0" shapeId="0" xr:uid="{C5A1CA8D-2A86-4FB6-A3FF-131F9CEC1127}">
      <text>
        <r>
          <rPr>
            <b/>
            <sz val="9"/>
            <color indexed="81"/>
            <rFont val="Tahoma"/>
            <family val="2"/>
          </rPr>
          <t>CEPICI:Prière lier la facture scannée</t>
        </r>
        <r>
          <rPr>
            <sz val="9"/>
            <color indexed="81"/>
            <rFont val="Tahoma"/>
            <family val="2"/>
          </rPr>
          <t xml:space="preserve">
</t>
        </r>
      </text>
    </comment>
    <comment ref="G27" authorId="0" shapeId="0" xr:uid="{126413DC-93AB-4E1C-A35A-D8225C353625}">
      <text>
        <r>
          <rPr>
            <b/>
            <sz val="9"/>
            <color indexed="81"/>
            <rFont val="Tahoma"/>
            <family val="2"/>
          </rPr>
          <t>CEPICI:Prière lier la DD scannée</t>
        </r>
        <r>
          <rPr>
            <sz val="9"/>
            <color indexed="81"/>
            <rFont val="Tahoma"/>
            <family val="2"/>
          </rPr>
          <t xml:space="preserve">
</t>
        </r>
      </text>
    </comment>
    <comment ref="F28" authorId="0" shapeId="0" xr:uid="{A79861E4-5D04-464C-8E16-D868A79573FE}">
      <text>
        <r>
          <rPr>
            <b/>
            <sz val="9"/>
            <color indexed="81"/>
            <rFont val="Tahoma"/>
            <family val="2"/>
          </rPr>
          <t>CEPICI:Prière lier la facture scannée</t>
        </r>
        <r>
          <rPr>
            <sz val="9"/>
            <color indexed="81"/>
            <rFont val="Tahoma"/>
            <family val="2"/>
          </rPr>
          <t xml:space="preserve">
</t>
        </r>
      </text>
    </comment>
    <comment ref="G28" authorId="0" shapeId="0" xr:uid="{BF3CA559-B118-4D74-98C0-28A086B575F8}">
      <text>
        <r>
          <rPr>
            <b/>
            <sz val="9"/>
            <color indexed="81"/>
            <rFont val="Tahoma"/>
            <family val="2"/>
          </rPr>
          <t>CEPICI:Prière lier la DD scannée</t>
        </r>
        <r>
          <rPr>
            <sz val="9"/>
            <color indexed="81"/>
            <rFont val="Tahoma"/>
            <family val="2"/>
          </rPr>
          <t xml:space="preserve">
</t>
        </r>
      </text>
    </comment>
    <comment ref="F29" authorId="0" shapeId="0" xr:uid="{6B2A159B-A38F-4012-81B6-628BBEEDE777}">
      <text>
        <r>
          <rPr>
            <b/>
            <sz val="9"/>
            <color indexed="81"/>
            <rFont val="Tahoma"/>
            <family val="2"/>
          </rPr>
          <t>CEPICI:Prière lier la facture scannée</t>
        </r>
        <r>
          <rPr>
            <sz val="9"/>
            <color indexed="81"/>
            <rFont val="Tahoma"/>
            <family val="2"/>
          </rPr>
          <t xml:space="preserve">
</t>
        </r>
      </text>
    </comment>
    <comment ref="G29" authorId="0" shapeId="0" xr:uid="{74E5ED5B-EC6A-4631-BEB1-D9CBD3C5B90A}">
      <text>
        <r>
          <rPr>
            <b/>
            <sz val="9"/>
            <color indexed="81"/>
            <rFont val="Tahoma"/>
            <family val="2"/>
          </rPr>
          <t>CEPICI:Prière lier la DD scannée</t>
        </r>
        <r>
          <rPr>
            <sz val="9"/>
            <color indexed="81"/>
            <rFont val="Tahoma"/>
            <family val="2"/>
          </rPr>
          <t xml:space="preserve">
</t>
        </r>
      </text>
    </comment>
    <comment ref="F30" authorId="0" shapeId="0" xr:uid="{9D4D99D9-7EC4-46FE-BB39-39CF2FE7FDD1}">
      <text>
        <r>
          <rPr>
            <b/>
            <sz val="9"/>
            <color indexed="81"/>
            <rFont val="Tahoma"/>
            <family val="2"/>
          </rPr>
          <t>CEPICI:Prière lier la facture scannée</t>
        </r>
        <r>
          <rPr>
            <sz val="9"/>
            <color indexed="81"/>
            <rFont val="Tahoma"/>
            <family val="2"/>
          </rPr>
          <t xml:space="preserve">
</t>
        </r>
      </text>
    </comment>
    <comment ref="G30" authorId="0" shapeId="0" xr:uid="{226C4B93-F56F-4A15-9281-F62E4E277F6A}">
      <text>
        <r>
          <rPr>
            <b/>
            <sz val="9"/>
            <color indexed="81"/>
            <rFont val="Tahoma"/>
            <family val="2"/>
          </rPr>
          <t>CEPICI:Prière lier la DD scannée</t>
        </r>
        <r>
          <rPr>
            <sz val="9"/>
            <color indexed="81"/>
            <rFont val="Tahoma"/>
            <family val="2"/>
          </rPr>
          <t xml:space="preserve">
</t>
        </r>
      </text>
    </comment>
    <comment ref="F31" authorId="0" shapeId="0" xr:uid="{F61D6474-B63E-4C41-9158-4044B9E8F547}">
      <text>
        <r>
          <rPr>
            <b/>
            <sz val="9"/>
            <color indexed="81"/>
            <rFont val="Tahoma"/>
            <family val="2"/>
          </rPr>
          <t>CEPICI:Prière lier la facture scannée</t>
        </r>
        <r>
          <rPr>
            <sz val="9"/>
            <color indexed="81"/>
            <rFont val="Tahoma"/>
            <family val="2"/>
          </rPr>
          <t xml:space="preserve">
</t>
        </r>
      </text>
    </comment>
    <comment ref="G31" authorId="0" shapeId="0" xr:uid="{4D882ED1-B66A-4FDD-A46F-551F1C94B5B1}">
      <text>
        <r>
          <rPr>
            <b/>
            <sz val="9"/>
            <color indexed="81"/>
            <rFont val="Tahoma"/>
            <family val="2"/>
          </rPr>
          <t>CEPICI:Prière lier la DD scannée</t>
        </r>
        <r>
          <rPr>
            <sz val="9"/>
            <color indexed="81"/>
            <rFont val="Tahoma"/>
            <family val="2"/>
          </rPr>
          <t xml:space="preserve">
</t>
        </r>
      </text>
    </comment>
    <comment ref="F32" authorId="0" shapeId="0" xr:uid="{65B9433A-25DD-489F-AD86-36CA94E04CB9}">
      <text>
        <r>
          <rPr>
            <b/>
            <sz val="9"/>
            <color indexed="81"/>
            <rFont val="Tahoma"/>
            <family val="2"/>
          </rPr>
          <t>CEPICI:Prière lier la facture scannée</t>
        </r>
        <r>
          <rPr>
            <sz val="9"/>
            <color indexed="81"/>
            <rFont val="Tahoma"/>
            <family val="2"/>
          </rPr>
          <t xml:space="preserve">
</t>
        </r>
      </text>
    </comment>
    <comment ref="G32" authorId="0" shapeId="0" xr:uid="{AC691069-B8EE-4376-B13E-8DD8CA73C5F5}">
      <text>
        <r>
          <rPr>
            <b/>
            <sz val="9"/>
            <color indexed="81"/>
            <rFont val="Tahoma"/>
            <family val="2"/>
          </rPr>
          <t>CEPICI:Prière lier la DD scannée</t>
        </r>
        <r>
          <rPr>
            <sz val="9"/>
            <color indexed="81"/>
            <rFont val="Tahoma"/>
            <family val="2"/>
          </rPr>
          <t xml:space="preserve">
</t>
        </r>
      </text>
    </comment>
    <comment ref="F33" authorId="0" shapeId="0" xr:uid="{C730A17E-B029-4BA3-81F7-82220821E37B}">
      <text>
        <r>
          <rPr>
            <b/>
            <sz val="9"/>
            <color indexed="81"/>
            <rFont val="Tahoma"/>
            <family val="2"/>
          </rPr>
          <t>CEPICI:Prière lier la facture scannée</t>
        </r>
        <r>
          <rPr>
            <sz val="9"/>
            <color indexed="81"/>
            <rFont val="Tahoma"/>
            <family val="2"/>
          </rPr>
          <t xml:space="preserve">
</t>
        </r>
      </text>
    </comment>
    <comment ref="G33" authorId="0" shapeId="0" xr:uid="{58A17134-289B-4FA5-BF01-70B06DA74A11}">
      <text>
        <r>
          <rPr>
            <b/>
            <sz val="9"/>
            <color indexed="81"/>
            <rFont val="Tahoma"/>
            <family val="2"/>
          </rPr>
          <t>CEPICI:Prière lier la DD scannée</t>
        </r>
        <r>
          <rPr>
            <sz val="9"/>
            <color indexed="81"/>
            <rFont val="Tahoma"/>
            <family val="2"/>
          </rPr>
          <t xml:space="preserve">
</t>
        </r>
      </text>
    </comment>
    <comment ref="F34" authorId="0" shapeId="0" xr:uid="{5367D906-5633-4342-ACC5-4FFDCEF578C8}">
      <text>
        <r>
          <rPr>
            <b/>
            <sz val="9"/>
            <color indexed="81"/>
            <rFont val="Tahoma"/>
            <family val="2"/>
          </rPr>
          <t>CEPICI:Prière lier la facture scannée</t>
        </r>
        <r>
          <rPr>
            <sz val="9"/>
            <color indexed="81"/>
            <rFont val="Tahoma"/>
            <family val="2"/>
          </rPr>
          <t xml:space="preserve">
</t>
        </r>
      </text>
    </comment>
    <comment ref="G34" authorId="0" shapeId="0" xr:uid="{24363239-FFF8-4A6D-BCD9-E7ACF235B147}">
      <text>
        <r>
          <rPr>
            <b/>
            <sz val="9"/>
            <color indexed="81"/>
            <rFont val="Tahoma"/>
            <family val="2"/>
          </rPr>
          <t>CEPICI:Prière lier la DD scannée</t>
        </r>
        <r>
          <rPr>
            <sz val="9"/>
            <color indexed="81"/>
            <rFont val="Tahoma"/>
            <family val="2"/>
          </rPr>
          <t xml:space="preserve">
</t>
        </r>
      </text>
    </comment>
    <comment ref="F35" authorId="0" shapeId="0" xr:uid="{3C82B34B-5C57-48D7-A59A-6B6EDE3DD454}">
      <text>
        <r>
          <rPr>
            <b/>
            <sz val="9"/>
            <color indexed="81"/>
            <rFont val="Tahoma"/>
            <family val="2"/>
          </rPr>
          <t>CEPICI:Prière lier la facture scannée</t>
        </r>
        <r>
          <rPr>
            <sz val="9"/>
            <color indexed="81"/>
            <rFont val="Tahoma"/>
            <family val="2"/>
          </rPr>
          <t xml:space="preserve">
</t>
        </r>
      </text>
    </comment>
    <comment ref="G35" authorId="0" shapeId="0" xr:uid="{A6986BD4-7243-4946-9183-5F551BD8F651}">
      <text>
        <r>
          <rPr>
            <b/>
            <sz val="9"/>
            <color indexed="81"/>
            <rFont val="Tahoma"/>
            <family val="2"/>
          </rPr>
          <t>CEPICI:Prière lier la DD scannée</t>
        </r>
        <r>
          <rPr>
            <sz val="9"/>
            <color indexed="81"/>
            <rFont val="Tahoma"/>
            <family val="2"/>
          </rPr>
          <t xml:space="preserve">
</t>
        </r>
      </text>
    </comment>
    <comment ref="F36" authorId="0" shapeId="0" xr:uid="{70786298-BFCB-40C7-A3C0-2EE542BF2F5C}">
      <text>
        <r>
          <rPr>
            <b/>
            <sz val="9"/>
            <color indexed="81"/>
            <rFont val="Tahoma"/>
            <family val="2"/>
          </rPr>
          <t>CEPICI:Prière lier la facture scannée</t>
        </r>
        <r>
          <rPr>
            <sz val="9"/>
            <color indexed="81"/>
            <rFont val="Tahoma"/>
            <family val="2"/>
          </rPr>
          <t xml:space="preserve">
</t>
        </r>
      </text>
    </comment>
    <comment ref="G36" authorId="0" shapeId="0" xr:uid="{9FF9EBEE-0D8E-4F1E-BEBE-5C5A0E67167E}">
      <text>
        <r>
          <rPr>
            <b/>
            <sz val="9"/>
            <color indexed="81"/>
            <rFont val="Tahoma"/>
            <family val="2"/>
          </rPr>
          <t>CEPICI:Prière lier la DD scannée</t>
        </r>
        <r>
          <rPr>
            <sz val="9"/>
            <color indexed="81"/>
            <rFont val="Tahoma"/>
            <family val="2"/>
          </rPr>
          <t xml:space="preserve">
</t>
        </r>
      </text>
    </comment>
    <comment ref="F37" authorId="0" shapeId="0" xr:uid="{29DDA7E4-9583-4D55-B53B-5800AC581039}">
      <text>
        <r>
          <rPr>
            <b/>
            <sz val="9"/>
            <color indexed="81"/>
            <rFont val="Tahoma"/>
            <family val="2"/>
          </rPr>
          <t>CEPICI:Prière lier la facture scannée</t>
        </r>
        <r>
          <rPr>
            <sz val="9"/>
            <color indexed="81"/>
            <rFont val="Tahoma"/>
            <family val="2"/>
          </rPr>
          <t xml:space="preserve">
</t>
        </r>
      </text>
    </comment>
    <comment ref="G37" authorId="0" shapeId="0" xr:uid="{7A2E341C-656C-4A74-AC09-248E84A7C23A}">
      <text>
        <r>
          <rPr>
            <b/>
            <sz val="9"/>
            <color indexed="81"/>
            <rFont val="Tahoma"/>
            <family val="2"/>
          </rPr>
          <t>CEPICI:Prière lier la DD scannée</t>
        </r>
        <r>
          <rPr>
            <sz val="9"/>
            <color indexed="81"/>
            <rFont val="Tahoma"/>
            <family val="2"/>
          </rPr>
          <t xml:space="preserve">
</t>
        </r>
      </text>
    </comment>
    <comment ref="F38" authorId="0" shapeId="0" xr:uid="{7AE76022-0C2A-4949-BA76-172ACBD394D4}">
      <text>
        <r>
          <rPr>
            <b/>
            <sz val="9"/>
            <color indexed="81"/>
            <rFont val="Tahoma"/>
            <family val="2"/>
          </rPr>
          <t>CEPICI:Prière lier la facture scannée</t>
        </r>
        <r>
          <rPr>
            <sz val="9"/>
            <color indexed="81"/>
            <rFont val="Tahoma"/>
            <family val="2"/>
          </rPr>
          <t xml:space="preserve">
</t>
        </r>
      </text>
    </comment>
    <comment ref="G38" authorId="0" shapeId="0" xr:uid="{7169AA1E-B84C-43D3-B4F2-9ACD4A6F5EEC}">
      <text>
        <r>
          <rPr>
            <b/>
            <sz val="9"/>
            <color indexed="81"/>
            <rFont val="Tahoma"/>
            <family val="2"/>
          </rPr>
          <t>CEPICI:Prière lier la DD scannée</t>
        </r>
        <r>
          <rPr>
            <sz val="9"/>
            <color indexed="81"/>
            <rFont val="Tahoma"/>
            <family val="2"/>
          </rPr>
          <t xml:space="preserve">
</t>
        </r>
      </text>
    </comment>
    <comment ref="F39" authorId="0" shapeId="0" xr:uid="{EB089172-FBE7-4B4D-ABCB-4EA121AAEE70}">
      <text>
        <r>
          <rPr>
            <b/>
            <sz val="9"/>
            <color indexed="81"/>
            <rFont val="Tahoma"/>
            <family val="2"/>
          </rPr>
          <t>CEPICI:Prière lier la facture scannée</t>
        </r>
        <r>
          <rPr>
            <sz val="9"/>
            <color indexed="81"/>
            <rFont val="Tahoma"/>
            <family val="2"/>
          </rPr>
          <t xml:space="preserve">
</t>
        </r>
      </text>
    </comment>
    <comment ref="G39" authorId="0" shapeId="0" xr:uid="{A57C5611-5CEE-421D-8709-BC8776DB4B81}">
      <text>
        <r>
          <rPr>
            <b/>
            <sz val="9"/>
            <color indexed="81"/>
            <rFont val="Tahoma"/>
            <family val="2"/>
          </rPr>
          <t>CEPICI:Prière lier la DD scannée</t>
        </r>
        <r>
          <rPr>
            <sz val="9"/>
            <color indexed="81"/>
            <rFont val="Tahoma"/>
            <family val="2"/>
          </rPr>
          <t xml:space="preserve">
</t>
        </r>
      </text>
    </comment>
    <comment ref="F40" authorId="0" shapeId="0" xr:uid="{58778753-54A5-4F0F-A55C-18FD059031AB}">
      <text>
        <r>
          <rPr>
            <b/>
            <sz val="9"/>
            <color indexed="81"/>
            <rFont val="Tahoma"/>
            <family val="2"/>
          </rPr>
          <t>CEPICI:Prière lier la facture scannée</t>
        </r>
        <r>
          <rPr>
            <sz val="9"/>
            <color indexed="81"/>
            <rFont val="Tahoma"/>
            <family val="2"/>
          </rPr>
          <t xml:space="preserve">
</t>
        </r>
      </text>
    </comment>
    <comment ref="G40" authorId="0" shapeId="0" xr:uid="{E2154ED0-87B1-4B8E-BF8A-238856628B4D}">
      <text>
        <r>
          <rPr>
            <b/>
            <sz val="9"/>
            <color indexed="81"/>
            <rFont val="Tahoma"/>
            <family val="2"/>
          </rPr>
          <t>CEPICI:Prière lier la DD scannée</t>
        </r>
        <r>
          <rPr>
            <sz val="9"/>
            <color indexed="81"/>
            <rFont val="Tahoma"/>
            <family val="2"/>
          </rPr>
          <t xml:space="preserve">
</t>
        </r>
      </text>
    </comment>
    <comment ref="F41" authorId="0" shapeId="0" xr:uid="{E0E2E337-60BB-4F76-B757-646BB88D1EE3}">
      <text>
        <r>
          <rPr>
            <b/>
            <sz val="9"/>
            <color indexed="81"/>
            <rFont val="Tahoma"/>
            <family val="2"/>
          </rPr>
          <t>CEPICI:Prière lier la facture scannée</t>
        </r>
        <r>
          <rPr>
            <sz val="9"/>
            <color indexed="81"/>
            <rFont val="Tahoma"/>
            <family val="2"/>
          </rPr>
          <t xml:space="preserve">
</t>
        </r>
      </text>
    </comment>
    <comment ref="G41" authorId="0" shapeId="0" xr:uid="{7ED8E22A-827E-4A34-A27B-1358009385AF}">
      <text>
        <r>
          <rPr>
            <b/>
            <sz val="9"/>
            <color indexed="81"/>
            <rFont val="Tahoma"/>
            <family val="2"/>
          </rPr>
          <t>CEPICI:Prière lier la DD scannée</t>
        </r>
        <r>
          <rPr>
            <sz val="9"/>
            <color indexed="81"/>
            <rFont val="Tahoma"/>
            <family val="2"/>
          </rPr>
          <t xml:space="preserve">
</t>
        </r>
      </text>
    </comment>
    <comment ref="F42" authorId="0" shapeId="0" xr:uid="{875B1BD1-7165-44D5-93CD-2C65575E348C}">
      <text>
        <r>
          <rPr>
            <b/>
            <sz val="9"/>
            <color indexed="81"/>
            <rFont val="Tahoma"/>
            <family val="2"/>
          </rPr>
          <t>CEPICI:Prière lier la facture scannée</t>
        </r>
        <r>
          <rPr>
            <sz val="9"/>
            <color indexed="81"/>
            <rFont val="Tahoma"/>
            <family val="2"/>
          </rPr>
          <t xml:space="preserve">
</t>
        </r>
      </text>
    </comment>
    <comment ref="G42" authorId="0" shapeId="0" xr:uid="{6775E8F0-F904-4AEE-B79E-4238102DEC3C}">
      <text>
        <r>
          <rPr>
            <b/>
            <sz val="9"/>
            <color indexed="81"/>
            <rFont val="Tahoma"/>
            <family val="2"/>
          </rPr>
          <t>CEPICI:Prière lier la DD scannée</t>
        </r>
        <r>
          <rPr>
            <sz val="9"/>
            <color indexed="81"/>
            <rFont val="Tahoma"/>
            <family val="2"/>
          </rPr>
          <t xml:space="preserve">
</t>
        </r>
      </text>
    </comment>
    <comment ref="F43" authorId="0" shapeId="0" xr:uid="{F9FDA8F3-CABC-49CA-88F4-B50EA028D79A}">
      <text>
        <r>
          <rPr>
            <b/>
            <sz val="9"/>
            <color indexed="81"/>
            <rFont val="Tahoma"/>
            <family val="2"/>
          </rPr>
          <t>CEPICI:Prière lier la facture scannée</t>
        </r>
        <r>
          <rPr>
            <sz val="9"/>
            <color indexed="81"/>
            <rFont val="Tahoma"/>
            <family val="2"/>
          </rPr>
          <t xml:space="preserve">
</t>
        </r>
      </text>
    </comment>
    <comment ref="G43" authorId="0" shapeId="0" xr:uid="{5F834D61-B080-4323-8988-7D54ED4F124A}">
      <text>
        <r>
          <rPr>
            <b/>
            <sz val="9"/>
            <color indexed="81"/>
            <rFont val="Tahoma"/>
            <family val="2"/>
          </rPr>
          <t>CEPICI:Prière lier la DD scannée</t>
        </r>
        <r>
          <rPr>
            <sz val="9"/>
            <color indexed="81"/>
            <rFont val="Tahoma"/>
            <family val="2"/>
          </rPr>
          <t xml:space="preserve">
</t>
        </r>
      </text>
    </comment>
    <comment ref="F44" authorId="0" shapeId="0" xr:uid="{ECD08056-DB07-450F-A9D3-F6E91FB7C725}">
      <text>
        <r>
          <rPr>
            <b/>
            <sz val="9"/>
            <color indexed="81"/>
            <rFont val="Tahoma"/>
            <family val="2"/>
          </rPr>
          <t>CEPICI:Prière lier la facture scannée</t>
        </r>
        <r>
          <rPr>
            <sz val="9"/>
            <color indexed="81"/>
            <rFont val="Tahoma"/>
            <family val="2"/>
          </rPr>
          <t xml:space="preserve">
</t>
        </r>
      </text>
    </comment>
    <comment ref="G44" authorId="0" shapeId="0" xr:uid="{F216A9F7-5535-4872-8826-4B34F7A0F4AA}">
      <text>
        <r>
          <rPr>
            <b/>
            <sz val="9"/>
            <color indexed="81"/>
            <rFont val="Tahoma"/>
            <family val="2"/>
          </rPr>
          <t>CEPICI:Prière lier la DD scannée</t>
        </r>
        <r>
          <rPr>
            <sz val="9"/>
            <color indexed="81"/>
            <rFont val="Tahoma"/>
            <family val="2"/>
          </rPr>
          <t xml:space="preserve">
</t>
        </r>
      </text>
    </comment>
    <comment ref="F45" authorId="0" shapeId="0" xr:uid="{80FAFF61-418C-45CD-9BD1-1A0A6BCB5C00}">
      <text>
        <r>
          <rPr>
            <b/>
            <sz val="9"/>
            <color indexed="81"/>
            <rFont val="Tahoma"/>
            <family val="2"/>
          </rPr>
          <t>CEPICI:Prière lier la facture scannée</t>
        </r>
        <r>
          <rPr>
            <sz val="9"/>
            <color indexed="81"/>
            <rFont val="Tahoma"/>
            <family val="2"/>
          </rPr>
          <t xml:space="preserve">
</t>
        </r>
      </text>
    </comment>
    <comment ref="G45" authorId="0" shapeId="0" xr:uid="{7DA78DE5-388B-4618-9E7E-60031F0BB6A8}">
      <text>
        <r>
          <rPr>
            <b/>
            <sz val="9"/>
            <color indexed="81"/>
            <rFont val="Tahoma"/>
            <family val="2"/>
          </rPr>
          <t>CEPICI:Prière lier la DD scannée</t>
        </r>
        <r>
          <rPr>
            <sz val="9"/>
            <color indexed="81"/>
            <rFont val="Tahoma"/>
            <family val="2"/>
          </rPr>
          <t xml:space="preserve">
</t>
        </r>
      </text>
    </comment>
    <comment ref="F46" authorId="0" shapeId="0" xr:uid="{5EC97AD3-BEA5-43FA-BF98-DDF6D8D59B9C}">
      <text>
        <r>
          <rPr>
            <b/>
            <sz val="9"/>
            <color indexed="81"/>
            <rFont val="Tahoma"/>
            <family val="2"/>
          </rPr>
          <t>CEPICI:Prière lier la facture scannée</t>
        </r>
        <r>
          <rPr>
            <sz val="9"/>
            <color indexed="81"/>
            <rFont val="Tahoma"/>
            <family val="2"/>
          </rPr>
          <t xml:space="preserve">
</t>
        </r>
      </text>
    </comment>
    <comment ref="G46" authorId="0" shapeId="0" xr:uid="{B0B12B9F-C8EF-4487-96CF-D276211033AC}">
      <text>
        <r>
          <rPr>
            <b/>
            <sz val="9"/>
            <color indexed="81"/>
            <rFont val="Tahoma"/>
            <family val="2"/>
          </rPr>
          <t>CEPICI:Prière lier la DD scannée</t>
        </r>
        <r>
          <rPr>
            <sz val="9"/>
            <color indexed="81"/>
            <rFont val="Tahoma"/>
            <family val="2"/>
          </rPr>
          <t xml:space="preserve">
</t>
        </r>
      </text>
    </comment>
    <comment ref="F47" authorId="0" shapeId="0" xr:uid="{D5116E5C-D4EE-4457-BCF4-EA41640ED7BC}">
      <text>
        <r>
          <rPr>
            <b/>
            <sz val="9"/>
            <color indexed="81"/>
            <rFont val="Tahoma"/>
            <family val="2"/>
          </rPr>
          <t>CEPICI:Prière lier la facture scannée</t>
        </r>
        <r>
          <rPr>
            <sz val="9"/>
            <color indexed="81"/>
            <rFont val="Tahoma"/>
            <family val="2"/>
          </rPr>
          <t xml:space="preserve">
</t>
        </r>
      </text>
    </comment>
    <comment ref="G47" authorId="0" shapeId="0" xr:uid="{01A4A64C-E612-422A-83D4-5E41B8D10EEB}">
      <text>
        <r>
          <rPr>
            <b/>
            <sz val="9"/>
            <color indexed="81"/>
            <rFont val="Tahoma"/>
            <family val="2"/>
          </rPr>
          <t>CEPICI:Prière lier la DD scannée</t>
        </r>
        <r>
          <rPr>
            <sz val="9"/>
            <color indexed="81"/>
            <rFont val="Tahoma"/>
            <family val="2"/>
          </rPr>
          <t xml:space="preserve">
</t>
        </r>
      </text>
    </comment>
    <comment ref="F48" authorId="0" shapeId="0" xr:uid="{906D2B80-833C-48CC-A6E0-21B6B977CDB1}">
      <text>
        <r>
          <rPr>
            <b/>
            <sz val="9"/>
            <color indexed="81"/>
            <rFont val="Tahoma"/>
            <family val="2"/>
          </rPr>
          <t>CEPICI:Prière lier la facture scannée</t>
        </r>
        <r>
          <rPr>
            <sz val="9"/>
            <color indexed="81"/>
            <rFont val="Tahoma"/>
            <family val="2"/>
          </rPr>
          <t xml:space="preserve">
</t>
        </r>
      </text>
    </comment>
    <comment ref="G48" authorId="0" shapeId="0" xr:uid="{D23275E2-01B5-4C10-823A-DFBF8A8DD0A4}">
      <text>
        <r>
          <rPr>
            <b/>
            <sz val="9"/>
            <color indexed="81"/>
            <rFont val="Tahoma"/>
            <family val="2"/>
          </rPr>
          <t>CEPICI:Prière lier la DD scannée</t>
        </r>
        <r>
          <rPr>
            <sz val="9"/>
            <color indexed="81"/>
            <rFont val="Tahoma"/>
            <family val="2"/>
          </rPr>
          <t xml:space="preserve">
</t>
        </r>
      </text>
    </comment>
    <comment ref="F49" authorId="0" shapeId="0" xr:uid="{B1801EA6-9BCB-4E35-B9C0-AA0EA0961609}">
      <text>
        <r>
          <rPr>
            <b/>
            <sz val="9"/>
            <color indexed="81"/>
            <rFont val="Tahoma"/>
            <family val="2"/>
          </rPr>
          <t>CEPICI:Prière lier la facture scannée</t>
        </r>
        <r>
          <rPr>
            <sz val="9"/>
            <color indexed="81"/>
            <rFont val="Tahoma"/>
            <family val="2"/>
          </rPr>
          <t xml:space="preserve">
</t>
        </r>
      </text>
    </comment>
    <comment ref="G49" authorId="0" shapeId="0" xr:uid="{C0BB7F4C-E630-4286-8AD4-708313B058C9}">
      <text>
        <r>
          <rPr>
            <b/>
            <sz val="9"/>
            <color indexed="81"/>
            <rFont val="Tahoma"/>
            <family val="2"/>
          </rPr>
          <t>CEPICI:Prière lier la DD scannée</t>
        </r>
        <r>
          <rPr>
            <sz val="9"/>
            <color indexed="81"/>
            <rFont val="Tahoma"/>
            <family val="2"/>
          </rPr>
          <t xml:space="preserve">
</t>
        </r>
      </text>
    </comment>
    <comment ref="F50" authorId="0" shapeId="0" xr:uid="{66CCC63B-5650-43D4-B03A-48DF49F1594E}">
      <text>
        <r>
          <rPr>
            <b/>
            <sz val="9"/>
            <color indexed="81"/>
            <rFont val="Tahoma"/>
            <family val="2"/>
          </rPr>
          <t>CEPICI:Prière lier la facture scannée</t>
        </r>
        <r>
          <rPr>
            <sz val="9"/>
            <color indexed="81"/>
            <rFont val="Tahoma"/>
            <family val="2"/>
          </rPr>
          <t xml:space="preserve">
</t>
        </r>
      </text>
    </comment>
    <comment ref="G50" authorId="0" shapeId="0" xr:uid="{203870C1-B1FC-40F3-AE19-59A8232E6459}">
      <text>
        <r>
          <rPr>
            <b/>
            <sz val="9"/>
            <color indexed="81"/>
            <rFont val="Tahoma"/>
            <family val="2"/>
          </rPr>
          <t>CEPICI:Prière lier la DD scannée</t>
        </r>
        <r>
          <rPr>
            <sz val="9"/>
            <color indexed="81"/>
            <rFont val="Tahoma"/>
            <family val="2"/>
          </rPr>
          <t xml:space="preserve">
</t>
        </r>
      </text>
    </comment>
    <comment ref="F51" authorId="0" shapeId="0" xr:uid="{ABD8B3A0-CDFE-4F7B-BF87-12ED0EDF987E}">
      <text>
        <r>
          <rPr>
            <b/>
            <sz val="9"/>
            <color indexed="81"/>
            <rFont val="Tahoma"/>
            <family val="2"/>
          </rPr>
          <t>CEPICI:Prière lier la facture scannée</t>
        </r>
        <r>
          <rPr>
            <sz val="9"/>
            <color indexed="81"/>
            <rFont val="Tahoma"/>
            <family val="2"/>
          </rPr>
          <t xml:space="preserve">
</t>
        </r>
      </text>
    </comment>
    <comment ref="G51" authorId="0" shapeId="0" xr:uid="{C77C5733-7229-45AE-984B-62B2E1266146}">
      <text>
        <r>
          <rPr>
            <b/>
            <sz val="9"/>
            <color indexed="81"/>
            <rFont val="Tahoma"/>
            <family val="2"/>
          </rPr>
          <t>CEPICI:Prière lier la DD scannée</t>
        </r>
        <r>
          <rPr>
            <sz val="9"/>
            <color indexed="81"/>
            <rFont val="Tahoma"/>
            <family val="2"/>
          </rPr>
          <t xml:space="preserve">
</t>
        </r>
      </text>
    </comment>
    <comment ref="F52" authorId="0" shapeId="0" xr:uid="{E74FF431-8E21-4639-9D88-5867882ACF0D}">
      <text>
        <r>
          <rPr>
            <b/>
            <sz val="9"/>
            <color indexed="81"/>
            <rFont val="Tahoma"/>
            <family val="2"/>
          </rPr>
          <t>CEPICI:Prière lier la facture scannée</t>
        </r>
        <r>
          <rPr>
            <sz val="9"/>
            <color indexed="81"/>
            <rFont val="Tahoma"/>
            <family val="2"/>
          </rPr>
          <t xml:space="preserve">
</t>
        </r>
      </text>
    </comment>
    <comment ref="G52" authorId="0" shapeId="0" xr:uid="{574303B6-8D0E-4C55-B47E-CEDC8D8F7805}">
      <text>
        <r>
          <rPr>
            <b/>
            <sz val="9"/>
            <color indexed="81"/>
            <rFont val="Tahoma"/>
            <family val="2"/>
          </rPr>
          <t>CEPICI:Prière lier la DD scannée</t>
        </r>
        <r>
          <rPr>
            <sz val="9"/>
            <color indexed="81"/>
            <rFont val="Tahoma"/>
            <family val="2"/>
          </rPr>
          <t xml:space="preserve">
</t>
        </r>
      </text>
    </comment>
    <comment ref="F53" authorId="0" shapeId="0" xr:uid="{176F3ED5-0C4E-48B2-AF8C-56FB24FC5B05}">
      <text>
        <r>
          <rPr>
            <b/>
            <sz val="9"/>
            <color indexed="81"/>
            <rFont val="Tahoma"/>
            <family val="2"/>
          </rPr>
          <t>CEPICI:Prière lier la facture scannée</t>
        </r>
        <r>
          <rPr>
            <sz val="9"/>
            <color indexed="81"/>
            <rFont val="Tahoma"/>
            <family val="2"/>
          </rPr>
          <t xml:space="preserve">
</t>
        </r>
      </text>
    </comment>
    <comment ref="G53" authorId="0" shapeId="0" xr:uid="{0C337958-ECF9-412B-9C4D-36755084AFCF}">
      <text>
        <r>
          <rPr>
            <b/>
            <sz val="9"/>
            <color indexed="81"/>
            <rFont val="Tahoma"/>
            <family val="2"/>
          </rPr>
          <t>CEPICI:Prière lier la DD scannée</t>
        </r>
        <r>
          <rPr>
            <sz val="9"/>
            <color indexed="81"/>
            <rFont val="Tahoma"/>
            <family val="2"/>
          </rPr>
          <t xml:space="preserve">
</t>
        </r>
      </text>
    </comment>
    <comment ref="F54" authorId="0" shapeId="0" xr:uid="{E91A3FA4-B8A5-4C1C-9602-05E2FE89A676}">
      <text>
        <r>
          <rPr>
            <b/>
            <sz val="9"/>
            <color indexed="81"/>
            <rFont val="Tahoma"/>
            <family val="2"/>
          </rPr>
          <t>CEPICI:Prière lier la facture scannée</t>
        </r>
        <r>
          <rPr>
            <sz val="9"/>
            <color indexed="81"/>
            <rFont val="Tahoma"/>
            <family val="2"/>
          </rPr>
          <t xml:space="preserve">
</t>
        </r>
      </text>
    </comment>
    <comment ref="G54" authorId="0" shapeId="0" xr:uid="{80E49050-B45A-4947-A861-08EDB36ACB83}">
      <text>
        <r>
          <rPr>
            <b/>
            <sz val="9"/>
            <color indexed="81"/>
            <rFont val="Tahoma"/>
            <family val="2"/>
          </rPr>
          <t>CEPICI:Prière lier la DD scannée</t>
        </r>
        <r>
          <rPr>
            <sz val="9"/>
            <color indexed="81"/>
            <rFont val="Tahoma"/>
            <family val="2"/>
          </rPr>
          <t xml:space="preserve">
</t>
        </r>
      </text>
    </comment>
    <comment ref="F55" authorId="0" shapeId="0" xr:uid="{E21148EF-B075-43A4-ABAD-9BE619199972}">
      <text>
        <r>
          <rPr>
            <b/>
            <sz val="9"/>
            <color indexed="81"/>
            <rFont val="Tahoma"/>
            <family val="2"/>
          </rPr>
          <t>CEPICI:Prière lier la facture scannée</t>
        </r>
        <r>
          <rPr>
            <sz val="9"/>
            <color indexed="81"/>
            <rFont val="Tahoma"/>
            <family val="2"/>
          </rPr>
          <t xml:space="preserve">
</t>
        </r>
      </text>
    </comment>
    <comment ref="G55" authorId="0" shapeId="0" xr:uid="{D694A4BD-6AF7-4BBB-B0B9-3F9A57987850}">
      <text>
        <r>
          <rPr>
            <b/>
            <sz val="9"/>
            <color indexed="81"/>
            <rFont val="Tahoma"/>
            <family val="2"/>
          </rPr>
          <t>CEPICI:Prière lier la DD scannée</t>
        </r>
        <r>
          <rPr>
            <sz val="9"/>
            <color indexed="81"/>
            <rFont val="Tahoma"/>
            <family val="2"/>
          </rPr>
          <t xml:space="preserve">
</t>
        </r>
      </text>
    </comment>
    <comment ref="F56" authorId="0" shapeId="0" xr:uid="{F9095767-4B9D-4E4E-AE65-FBF751C277A3}">
      <text>
        <r>
          <rPr>
            <b/>
            <sz val="9"/>
            <color indexed="81"/>
            <rFont val="Tahoma"/>
            <family val="2"/>
          </rPr>
          <t>CEPICI:Prière lier la facture scannée</t>
        </r>
        <r>
          <rPr>
            <sz val="9"/>
            <color indexed="81"/>
            <rFont val="Tahoma"/>
            <family val="2"/>
          </rPr>
          <t xml:space="preserve">
</t>
        </r>
      </text>
    </comment>
    <comment ref="G56" authorId="0" shapeId="0" xr:uid="{C2D6BAD0-664B-423F-9892-CAE6ACDB3268}">
      <text>
        <r>
          <rPr>
            <b/>
            <sz val="9"/>
            <color indexed="81"/>
            <rFont val="Tahoma"/>
            <family val="2"/>
          </rPr>
          <t>CEPICI:Prière lier la DD scannée</t>
        </r>
        <r>
          <rPr>
            <sz val="9"/>
            <color indexed="81"/>
            <rFont val="Tahoma"/>
            <family val="2"/>
          </rPr>
          <t xml:space="preserve">
</t>
        </r>
      </text>
    </comment>
    <comment ref="F57" authorId="0" shapeId="0" xr:uid="{6E53C7FE-7870-4FC5-8E5C-AEFA20D54DC5}">
      <text>
        <r>
          <rPr>
            <b/>
            <sz val="9"/>
            <color indexed="81"/>
            <rFont val="Tahoma"/>
            <family val="2"/>
          </rPr>
          <t>CEPICI:Prière lier la facture scannée</t>
        </r>
        <r>
          <rPr>
            <sz val="9"/>
            <color indexed="81"/>
            <rFont val="Tahoma"/>
            <family val="2"/>
          </rPr>
          <t xml:space="preserve">
</t>
        </r>
      </text>
    </comment>
    <comment ref="G57" authorId="0" shapeId="0" xr:uid="{6D323770-D64A-44B7-9BDC-C8EC2EEA46CB}">
      <text>
        <r>
          <rPr>
            <b/>
            <sz val="9"/>
            <color indexed="81"/>
            <rFont val="Tahoma"/>
            <family val="2"/>
          </rPr>
          <t>CEPICI:Prière lier la DD scannée</t>
        </r>
        <r>
          <rPr>
            <sz val="9"/>
            <color indexed="81"/>
            <rFont val="Tahoma"/>
            <family val="2"/>
          </rPr>
          <t xml:space="preserve">
</t>
        </r>
      </text>
    </comment>
    <comment ref="F58" authorId="0" shapeId="0" xr:uid="{3C0B18B9-EF34-4448-A2FD-959EDBFAEE3E}">
      <text>
        <r>
          <rPr>
            <b/>
            <sz val="9"/>
            <color indexed="81"/>
            <rFont val="Tahoma"/>
            <family val="2"/>
          </rPr>
          <t>CEPICI:Prière lier la facture scannée</t>
        </r>
        <r>
          <rPr>
            <sz val="9"/>
            <color indexed="81"/>
            <rFont val="Tahoma"/>
            <family val="2"/>
          </rPr>
          <t xml:space="preserve">
</t>
        </r>
      </text>
    </comment>
    <comment ref="G58" authorId="0" shapeId="0" xr:uid="{50F57429-8019-4ACC-BC56-7F7FC467B8BD}">
      <text>
        <r>
          <rPr>
            <b/>
            <sz val="9"/>
            <color indexed="81"/>
            <rFont val="Tahoma"/>
            <family val="2"/>
          </rPr>
          <t>CEPICI:Prière lier la DD scannée</t>
        </r>
        <r>
          <rPr>
            <sz val="9"/>
            <color indexed="81"/>
            <rFont val="Tahoma"/>
            <family val="2"/>
          </rPr>
          <t xml:space="preserve">
</t>
        </r>
      </text>
    </comment>
    <comment ref="F59" authorId="0" shapeId="0" xr:uid="{75454D27-0C06-40F2-B968-0176FE9F674B}">
      <text>
        <r>
          <rPr>
            <b/>
            <sz val="9"/>
            <color indexed="81"/>
            <rFont val="Tahoma"/>
            <family val="2"/>
          </rPr>
          <t>CEPICI:Prière lier la facture scannée</t>
        </r>
        <r>
          <rPr>
            <sz val="9"/>
            <color indexed="81"/>
            <rFont val="Tahoma"/>
            <family val="2"/>
          </rPr>
          <t xml:space="preserve">
</t>
        </r>
      </text>
    </comment>
    <comment ref="G59" authorId="0" shapeId="0" xr:uid="{40467F58-3A37-412C-A2CA-951DC7B3DDCA}">
      <text>
        <r>
          <rPr>
            <b/>
            <sz val="9"/>
            <color indexed="81"/>
            <rFont val="Tahoma"/>
            <family val="2"/>
          </rPr>
          <t>CEPICI:Prière lier la DD scannée</t>
        </r>
        <r>
          <rPr>
            <sz val="9"/>
            <color indexed="81"/>
            <rFont val="Tahoma"/>
            <family val="2"/>
          </rPr>
          <t xml:space="preserve">
</t>
        </r>
      </text>
    </comment>
    <comment ref="F60" authorId="0" shapeId="0" xr:uid="{B82AAF48-ADC7-4CCE-82BB-F47A2ED149E2}">
      <text>
        <r>
          <rPr>
            <b/>
            <sz val="9"/>
            <color indexed="81"/>
            <rFont val="Tahoma"/>
            <family val="2"/>
          </rPr>
          <t>CEPICI:Prière lier la facture scannée</t>
        </r>
        <r>
          <rPr>
            <sz val="9"/>
            <color indexed="81"/>
            <rFont val="Tahoma"/>
            <family val="2"/>
          </rPr>
          <t xml:space="preserve">
</t>
        </r>
      </text>
    </comment>
    <comment ref="G60" authorId="0" shapeId="0" xr:uid="{F43B7C56-4E1A-4A89-9143-D532EA3868E0}">
      <text>
        <r>
          <rPr>
            <b/>
            <sz val="9"/>
            <color indexed="81"/>
            <rFont val="Tahoma"/>
            <family val="2"/>
          </rPr>
          <t>CEPICI:Prière lier la DD scannée</t>
        </r>
        <r>
          <rPr>
            <sz val="9"/>
            <color indexed="81"/>
            <rFont val="Tahoma"/>
            <family val="2"/>
          </rPr>
          <t xml:space="preserve">
</t>
        </r>
      </text>
    </comment>
    <comment ref="F61" authorId="0" shapeId="0" xr:uid="{64F05171-0A2D-4C6E-91D9-28FF488D7966}">
      <text>
        <r>
          <rPr>
            <b/>
            <sz val="9"/>
            <color indexed="81"/>
            <rFont val="Tahoma"/>
            <family val="2"/>
          </rPr>
          <t>CEPICI:Prière lier la facture scannée</t>
        </r>
        <r>
          <rPr>
            <sz val="9"/>
            <color indexed="81"/>
            <rFont val="Tahoma"/>
            <family val="2"/>
          </rPr>
          <t xml:space="preserve">
</t>
        </r>
      </text>
    </comment>
    <comment ref="G61" authorId="0" shapeId="0" xr:uid="{38DF8365-EE38-4F1D-8E37-3EDBDB6A04A6}">
      <text>
        <r>
          <rPr>
            <b/>
            <sz val="9"/>
            <color indexed="81"/>
            <rFont val="Tahoma"/>
            <family val="2"/>
          </rPr>
          <t>CEPICI:Prière lier la DD scannée</t>
        </r>
        <r>
          <rPr>
            <sz val="9"/>
            <color indexed="81"/>
            <rFont val="Tahoma"/>
            <family val="2"/>
          </rPr>
          <t xml:space="preserve">
</t>
        </r>
      </text>
    </comment>
    <comment ref="F62" authorId="0" shapeId="0" xr:uid="{91F49B23-8F51-441F-A718-4CE2084D0F79}">
      <text>
        <r>
          <rPr>
            <b/>
            <sz val="9"/>
            <color indexed="81"/>
            <rFont val="Tahoma"/>
            <family val="2"/>
          </rPr>
          <t>CEPICI:Prière lier la facture scannée</t>
        </r>
        <r>
          <rPr>
            <sz val="9"/>
            <color indexed="81"/>
            <rFont val="Tahoma"/>
            <family val="2"/>
          </rPr>
          <t xml:space="preserve">
</t>
        </r>
      </text>
    </comment>
    <comment ref="G62" authorId="0" shapeId="0" xr:uid="{6D210E55-AABC-4841-9D53-AC424FB9F1BA}">
      <text>
        <r>
          <rPr>
            <b/>
            <sz val="9"/>
            <color indexed="81"/>
            <rFont val="Tahoma"/>
            <family val="2"/>
          </rPr>
          <t>CEPICI:Prière lier la DD scannée</t>
        </r>
        <r>
          <rPr>
            <sz val="9"/>
            <color indexed="81"/>
            <rFont val="Tahoma"/>
            <family val="2"/>
          </rPr>
          <t xml:space="preserve">
</t>
        </r>
      </text>
    </comment>
    <comment ref="F63" authorId="0" shapeId="0" xr:uid="{7358CDFB-DAE7-4683-AC22-3918F1237599}">
      <text>
        <r>
          <rPr>
            <b/>
            <sz val="9"/>
            <color indexed="81"/>
            <rFont val="Tahoma"/>
            <family val="2"/>
          </rPr>
          <t>CEPICI:Prière lier la facture scannée</t>
        </r>
        <r>
          <rPr>
            <sz val="9"/>
            <color indexed="81"/>
            <rFont val="Tahoma"/>
            <family val="2"/>
          </rPr>
          <t xml:space="preserve">
</t>
        </r>
      </text>
    </comment>
    <comment ref="G63" authorId="0" shapeId="0" xr:uid="{0714538E-3EAF-4AB4-A65A-C12390E8EE69}">
      <text>
        <r>
          <rPr>
            <b/>
            <sz val="9"/>
            <color indexed="81"/>
            <rFont val="Tahoma"/>
            <family val="2"/>
          </rPr>
          <t>CEPICI:Prière lier la DD scannée</t>
        </r>
        <r>
          <rPr>
            <sz val="9"/>
            <color indexed="81"/>
            <rFont val="Tahoma"/>
            <family val="2"/>
          </rPr>
          <t xml:space="preserve">
</t>
        </r>
      </text>
    </comment>
    <comment ref="F64" authorId="0" shapeId="0" xr:uid="{D03F817F-23EE-4BD0-85EC-3F2069D90ECE}">
      <text>
        <r>
          <rPr>
            <b/>
            <sz val="9"/>
            <color indexed="81"/>
            <rFont val="Tahoma"/>
            <family val="2"/>
          </rPr>
          <t>CEPICI:Prière lier la facture scannée</t>
        </r>
        <r>
          <rPr>
            <sz val="9"/>
            <color indexed="81"/>
            <rFont val="Tahoma"/>
            <family val="2"/>
          </rPr>
          <t xml:space="preserve">
</t>
        </r>
      </text>
    </comment>
    <comment ref="G64" authorId="0" shapeId="0" xr:uid="{99EFD325-EAC1-4931-95E2-85B36A18798E}">
      <text>
        <r>
          <rPr>
            <b/>
            <sz val="9"/>
            <color indexed="81"/>
            <rFont val="Tahoma"/>
            <family val="2"/>
          </rPr>
          <t>CEPICI:Prière lier la DD scannée</t>
        </r>
        <r>
          <rPr>
            <sz val="9"/>
            <color indexed="81"/>
            <rFont val="Tahoma"/>
            <family val="2"/>
          </rPr>
          <t xml:space="preserve">
</t>
        </r>
      </text>
    </comment>
    <comment ref="F65" authorId="0" shapeId="0" xr:uid="{EA375848-5757-4B60-BE45-4CE44C4047BB}">
      <text>
        <r>
          <rPr>
            <b/>
            <sz val="9"/>
            <color indexed="81"/>
            <rFont val="Tahoma"/>
            <family val="2"/>
          </rPr>
          <t>CEPICI:Prière lier la facture scannée</t>
        </r>
        <r>
          <rPr>
            <sz val="9"/>
            <color indexed="81"/>
            <rFont val="Tahoma"/>
            <family val="2"/>
          </rPr>
          <t xml:space="preserve">
</t>
        </r>
      </text>
    </comment>
    <comment ref="G65" authorId="0" shapeId="0" xr:uid="{176C71FB-B30A-477B-AD2B-E25BEEAF117D}">
      <text>
        <r>
          <rPr>
            <b/>
            <sz val="9"/>
            <color indexed="81"/>
            <rFont val="Tahoma"/>
            <family val="2"/>
          </rPr>
          <t>CEPICI:Prière lier la DD scannée</t>
        </r>
        <r>
          <rPr>
            <sz val="9"/>
            <color indexed="81"/>
            <rFont val="Tahoma"/>
            <family val="2"/>
          </rPr>
          <t xml:space="preserve">
</t>
        </r>
      </text>
    </comment>
    <comment ref="F66" authorId="0" shapeId="0" xr:uid="{783789CA-A314-415C-B80A-B35E833048FE}">
      <text>
        <r>
          <rPr>
            <b/>
            <sz val="9"/>
            <color indexed="81"/>
            <rFont val="Tahoma"/>
            <family val="2"/>
          </rPr>
          <t>CEPICI:Prière lier la facture scannée</t>
        </r>
        <r>
          <rPr>
            <sz val="9"/>
            <color indexed="81"/>
            <rFont val="Tahoma"/>
            <family val="2"/>
          </rPr>
          <t xml:space="preserve">
</t>
        </r>
      </text>
    </comment>
    <comment ref="G66" authorId="0" shapeId="0" xr:uid="{370E87B5-D759-43BE-9BD9-C97197BCA7D1}">
      <text>
        <r>
          <rPr>
            <b/>
            <sz val="9"/>
            <color indexed="81"/>
            <rFont val="Tahoma"/>
            <family val="2"/>
          </rPr>
          <t>CEPICI:Prière lier la DD scannée</t>
        </r>
        <r>
          <rPr>
            <sz val="9"/>
            <color indexed="81"/>
            <rFont val="Tahoma"/>
            <family val="2"/>
          </rPr>
          <t xml:space="preserve">
</t>
        </r>
      </text>
    </comment>
    <comment ref="F67" authorId="0" shapeId="0" xr:uid="{D8BCF545-9BC9-45D6-A8BE-9884D4839691}">
      <text>
        <r>
          <rPr>
            <b/>
            <sz val="9"/>
            <color indexed="81"/>
            <rFont val="Tahoma"/>
            <family val="2"/>
          </rPr>
          <t>CEPICI:Prière lier la facture scannée</t>
        </r>
        <r>
          <rPr>
            <sz val="9"/>
            <color indexed="81"/>
            <rFont val="Tahoma"/>
            <family val="2"/>
          </rPr>
          <t xml:space="preserve">
</t>
        </r>
      </text>
    </comment>
    <comment ref="G67" authorId="0" shapeId="0" xr:uid="{CDBBB811-FECA-4A8F-B06E-887AAC46DF4B}">
      <text>
        <r>
          <rPr>
            <b/>
            <sz val="9"/>
            <color indexed="81"/>
            <rFont val="Tahoma"/>
            <family val="2"/>
          </rPr>
          <t>CEPICI:Prière lier la DD scannée</t>
        </r>
        <r>
          <rPr>
            <sz val="9"/>
            <color indexed="81"/>
            <rFont val="Tahoma"/>
            <family val="2"/>
          </rPr>
          <t xml:space="preserve">
</t>
        </r>
      </text>
    </comment>
    <comment ref="F68" authorId="0" shapeId="0" xr:uid="{A29ABE09-2075-4149-876B-50A21C769EAF}">
      <text>
        <r>
          <rPr>
            <b/>
            <sz val="9"/>
            <color indexed="81"/>
            <rFont val="Tahoma"/>
            <family val="2"/>
          </rPr>
          <t>CEPICI:Prière lier la facture scannée</t>
        </r>
        <r>
          <rPr>
            <sz val="9"/>
            <color indexed="81"/>
            <rFont val="Tahoma"/>
            <family val="2"/>
          </rPr>
          <t xml:space="preserve">
</t>
        </r>
      </text>
    </comment>
    <comment ref="G68" authorId="0" shapeId="0" xr:uid="{8EE209C8-2401-4541-90D5-105566EDD3E2}">
      <text>
        <r>
          <rPr>
            <b/>
            <sz val="9"/>
            <color indexed="81"/>
            <rFont val="Tahoma"/>
            <family val="2"/>
          </rPr>
          <t>CEPICI:Prière lier la DD scannée</t>
        </r>
        <r>
          <rPr>
            <sz val="9"/>
            <color indexed="81"/>
            <rFont val="Tahoma"/>
            <family val="2"/>
          </rPr>
          <t xml:space="preserve">
</t>
        </r>
      </text>
    </comment>
    <comment ref="F69" authorId="0" shapeId="0" xr:uid="{5E176292-37B3-4FAD-868F-6962B4BFF88B}">
      <text>
        <r>
          <rPr>
            <b/>
            <sz val="9"/>
            <color indexed="81"/>
            <rFont val="Tahoma"/>
            <family val="2"/>
          </rPr>
          <t>CEPICI:Prière lier la facture scannée</t>
        </r>
        <r>
          <rPr>
            <sz val="9"/>
            <color indexed="81"/>
            <rFont val="Tahoma"/>
            <family val="2"/>
          </rPr>
          <t xml:space="preserve">
</t>
        </r>
      </text>
    </comment>
    <comment ref="G69" authorId="0" shapeId="0" xr:uid="{7A25E94B-7F88-4844-9988-3383FC698589}">
      <text>
        <r>
          <rPr>
            <b/>
            <sz val="9"/>
            <color indexed="81"/>
            <rFont val="Tahoma"/>
            <family val="2"/>
          </rPr>
          <t>CEPICI:Prière lier la DD scannée</t>
        </r>
        <r>
          <rPr>
            <sz val="9"/>
            <color indexed="81"/>
            <rFont val="Tahoma"/>
            <family val="2"/>
          </rPr>
          <t xml:space="preserve">
</t>
        </r>
      </text>
    </comment>
    <comment ref="F70" authorId="0" shapeId="0" xr:uid="{097646D4-2C6E-4436-8261-CEAE778E3E63}">
      <text>
        <r>
          <rPr>
            <b/>
            <sz val="9"/>
            <color indexed="81"/>
            <rFont val="Tahoma"/>
            <family val="2"/>
          </rPr>
          <t>CEPICI:Prière lier la facture scannée</t>
        </r>
        <r>
          <rPr>
            <sz val="9"/>
            <color indexed="81"/>
            <rFont val="Tahoma"/>
            <family val="2"/>
          </rPr>
          <t xml:space="preserve">
</t>
        </r>
      </text>
    </comment>
    <comment ref="G70" authorId="0" shapeId="0" xr:uid="{2827819B-3FBA-4FAE-A793-218EED7CB7DF}">
      <text>
        <r>
          <rPr>
            <b/>
            <sz val="9"/>
            <color indexed="81"/>
            <rFont val="Tahoma"/>
            <family val="2"/>
          </rPr>
          <t>CEPICI:Prière lier la DD scannée</t>
        </r>
        <r>
          <rPr>
            <sz val="9"/>
            <color indexed="81"/>
            <rFont val="Tahoma"/>
            <family val="2"/>
          </rPr>
          <t xml:space="preserve">
</t>
        </r>
      </text>
    </comment>
    <comment ref="F71" authorId="0" shapeId="0" xr:uid="{3887A8D7-6797-4B4A-A211-E1A46485CE0F}">
      <text>
        <r>
          <rPr>
            <b/>
            <sz val="9"/>
            <color indexed="81"/>
            <rFont val="Tahoma"/>
            <family val="2"/>
          </rPr>
          <t>CEPICI:Prière lier la facture scannée</t>
        </r>
        <r>
          <rPr>
            <sz val="9"/>
            <color indexed="81"/>
            <rFont val="Tahoma"/>
            <family val="2"/>
          </rPr>
          <t xml:space="preserve">
</t>
        </r>
      </text>
    </comment>
    <comment ref="G71" authorId="0" shapeId="0" xr:uid="{631B2744-59B1-4496-829D-7B74118467F0}">
      <text>
        <r>
          <rPr>
            <b/>
            <sz val="9"/>
            <color indexed="81"/>
            <rFont val="Tahoma"/>
            <family val="2"/>
          </rPr>
          <t>CEPICI:Prière lier la DD scannée</t>
        </r>
        <r>
          <rPr>
            <sz val="9"/>
            <color indexed="81"/>
            <rFont val="Tahoma"/>
            <family val="2"/>
          </rPr>
          <t xml:space="preserve">
</t>
        </r>
      </text>
    </comment>
    <comment ref="F72" authorId="0" shapeId="0" xr:uid="{E9A146EC-5382-44DD-9F7A-40B01FF64ABE}">
      <text>
        <r>
          <rPr>
            <b/>
            <sz val="9"/>
            <color indexed="81"/>
            <rFont val="Tahoma"/>
            <family val="2"/>
          </rPr>
          <t>CEPICI:Prière lier la facture scannée</t>
        </r>
        <r>
          <rPr>
            <sz val="9"/>
            <color indexed="81"/>
            <rFont val="Tahoma"/>
            <family val="2"/>
          </rPr>
          <t xml:space="preserve">
</t>
        </r>
      </text>
    </comment>
    <comment ref="G72" authorId="0" shapeId="0" xr:uid="{2568E679-35C1-4D6D-83D9-FE289D65DF5F}">
      <text>
        <r>
          <rPr>
            <b/>
            <sz val="9"/>
            <color indexed="81"/>
            <rFont val="Tahoma"/>
            <family val="2"/>
          </rPr>
          <t>CEPICI:Prière lier la DD scannée</t>
        </r>
        <r>
          <rPr>
            <sz val="9"/>
            <color indexed="81"/>
            <rFont val="Tahoma"/>
            <family val="2"/>
          </rPr>
          <t xml:space="preserve">
</t>
        </r>
      </text>
    </comment>
    <comment ref="F73" authorId="0" shapeId="0" xr:uid="{51373224-6E91-42D2-800E-77CFDBBCDFA3}">
      <text>
        <r>
          <rPr>
            <b/>
            <sz val="9"/>
            <color indexed="81"/>
            <rFont val="Tahoma"/>
            <family val="2"/>
          </rPr>
          <t>CEPICI:Prière lier la facture scannée</t>
        </r>
        <r>
          <rPr>
            <sz val="9"/>
            <color indexed="81"/>
            <rFont val="Tahoma"/>
            <family val="2"/>
          </rPr>
          <t xml:space="preserve">
</t>
        </r>
      </text>
    </comment>
    <comment ref="G73" authorId="0" shapeId="0" xr:uid="{B1DB87DC-673C-4E25-8434-099B0DF7DF6E}">
      <text>
        <r>
          <rPr>
            <b/>
            <sz val="9"/>
            <color indexed="81"/>
            <rFont val="Tahoma"/>
            <family val="2"/>
          </rPr>
          <t>CEPICI:Prière lier la DD scannée</t>
        </r>
        <r>
          <rPr>
            <sz val="9"/>
            <color indexed="81"/>
            <rFont val="Tahoma"/>
            <family val="2"/>
          </rPr>
          <t xml:space="preserve">
</t>
        </r>
      </text>
    </comment>
    <comment ref="F74" authorId="0" shapeId="0" xr:uid="{7FA23A6D-E043-4FA8-980F-D6789D034369}">
      <text>
        <r>
          <rPr>
            <b/>
            <sz val="9"/>
            <color indexed="81"/>
            <rFont val="Tahoma"/>
            <family val="2"/>
          </rPr>
          <t>CEPICI:Prière lier la facture scannée</t>
        </r>
        <r>
          <rPr>
            <sz val="9"/>
            <color indexed="81"/>
            <rFont val="Tahoma"/>
            <family val="2"/>
          </rPr>
          <t xml:space="preserve">
</t>
        </r>
      </text>
    </comment>
    <comment ref="G74" authorId="0" shapeId="0" xr:uid="{0601B73E-A598-4FD8-BCC6-2055ED2B02BC}">
      <text>
        <r>
          <rPr>
            <b/>
            <sz val="9"/>
            <color indexed="81"/>
            <rFont val="Tahoma"/>
            <family val="2"/>
          </rPr>
          <t>CEPICI:Prière lier la DD scannée</t>
        </r>
        <r>
          <rPr>
            <sz val="9"/>
            <color indexed="81"/>
            <rFont val="Tahoma"/>
            <family val="2"/>
          </rPr>
          <t xml:space="preserve">
</t>
        </r>
      </text>
    </comment>
    <comment ref="F75" authorId="0" shapeId="0" xr:uid="{3F8E4EF5-AFD4-4582-BAA1-F528BD1CEB66}">
      <text>
        <r>
          <rPr>
            <b/>
            <sz val="9"/>
            <color indexed="81"/>
            <rFont val="Tahoma"/>
            <family val="2"/>
          </rPr>
          <t>CEPICI:Prière lier la facture scannée</t>
        </r>
        <r>
          <rPr>
            <sz val="9"/>
            <color indexed="81"/>
            <rFont val="Tahoma"/>
            <family val="2"/>
          </rPr>
          <t xml:space="preserve">
</t>
        </r>
      </text>
    </comment>
    <comment ref="G75" authorId="0" shapeId="0" xr:uid="{2A9E97B5-C72F-41F1-863D-4404ECEFC373}">
      <text>
        <r>
          <rPr>
            <b/>
            <sz val="9"/>
            <color indexed="81"/>
            <rFont val="Tahoma"/>
            <family val="2"/>
          </rPr>
          <t>CEPICI:Prière lier la DD scannée</t>
        </r>
        <r>
          <rPr>
            <sz val="9"/>
            <color indexed="81"/>
            <rFont val="Tahoma"/>
            <family val="2"/>
          </rPr>
          <t xml:space="preserve">
</t>
        </r>
      </text>
    </comment>
    <comment ref="F76" authorId="0" shapeId="0" xr:uid="{407574BA-76ED-4779-9ED1-556C3F6E38B2}">
      <text>
        <r>
          <rPr>
            <b/>
            <sz val="9"/>
            <color indexed="81"/>
            <rFont val="Tahoma"/>
            <family val="2"/>
          </rPr>
          <t>CEPICI:Prière lier la facture scannée</t>
        </r>
        <r>
          <rPr>
            <sz val="9"/>
            <color indexed="81"/>
            <rFont val="Tahoma"/>
            <family val="2"/>
          </rPr>
          <t xml:space="preserve">
</t>
        </r>
      </text>
    </comment>
    <comment ref="G76" authorId="0" shapeId="0" xr:uid="{0279294D-D7FF-4552-99A7-96EE975DFDE7}">
      <text>
        <r>
          <rPr>
            <b/>
            <sz val="9"/>
            <color indexed="81"/>
            <rFont val="Tahoma"/>
            <family val="2"/>
          </rPr>
          <t>CEPICI:Prière lier la DD scannée</t>
        </r>
        <r>
          <rPr>
            <sz val="9"/>
            <color indexed="81"/>
            <rFont val="Tahoma"/>
            <family val="2"/>
          </rPr>
          <t xml:space="preserve">
</t>
        </r>
      </text>
    </comment>
    <comment ref="F77" authorId="0" shapeId="0" xr:uid="{4466F0B2-CBD6-4F36-81FB-9231FFFE4477}">
      <text>
        <r>
          <rPr>
            <b/>
            <sz val="9"/>
            <color indexed="81"/>
            <rFont val="Tahoma"/>
            <family val="2"/>
          </rPr>
          <t>CEPICI:Prière lier la facture scannée</t>
        </r>
        <r>
          <rPr>
            <sz val="9"/>
            <color indexed="81"/>
            <rFont val="Tahoma"/>
            <family val="2"/>
          </rPr>
          <t xml:space="preserve">
</t>
        </r>
      </text>
    </comment>
    <comment ref="G77" authorId="0" shapeId="0" xr:uid="{421C66F9-80F4-4641-9D3E-3513F01470DA}">
      <text>
        <r>
          <rPr>
            <b/>
            <sz val="9"/>
            <color indexed="81"/>
            <rFont val="Tahoma"/>
            <family val="2"/>
          </rPr>
          <t>CEPICI:Prière lier la DD scannée</t>
        </r>
        <r>
          <rPr>
            <sz val="9"/>
            <color indexed="81"/>
            <rFont val="Tahoma"/>
            <family val="2"/>
          </rPr>
          <t xml:space="preserve">
</t>
        </r>
      </text>
    </comment>
    <comment ref="F78" authorId="0" shapeId="0" xr:uid="{201834C6-8A57-4956-BAA5-EFF91B807825}">
      <text>
        <r>
          <rPr>
            <b/>
            <sz val="9"/>
            <color indexed="81"/>
            <rFont val="Tahoma"/>
            <family val="2"/>
          </rPr>
          <t>CEPICI:Prière lier la facture scannée</t>
        </r>
        <r>
          <rPr>
            <sz val="9"/>
            <color indexed="81"/>
            <rFont val="Tahoma"/>
            <family val="2"/>
          </rPr>
          <t xml:space="preserve">
</t>
        </r>
      </text>
    </comment>
    <comment ref="G78" authorId="0" shapeId="0" xr:uid="{3C9828EC-0C95-4918-9399-D4D787AD4C20}">
      <text>
        <r>
          <rPr>
            <b/>
            <sz val="9"/>
            <color indexed="81"/>
            <rFont val="Tahoma"/>
            <family val="2"/>
          </rPr>
          <t>CEPICI:Prière lier la DD scannée</t>
        </r>
        <r>
          <rPr>
            <sz val="9"/>
            <color indexed="81"/>
            <rFont val="Tahoma"/>
            <family val="2"/>
          </rPr>
          <t xml:space="preserve">
</t>
        </r>
      </text>
    </comment>
    <comment ref="F79" authorId="0" shapeId="0" xr:uid="{15178DD6-A799-4896-BEAA-C668CEC8EB85}">
      <text>
        <r>
          <rPr>
            <b/>
            <sz val="9"/>
            <color indexed="81"/>
            <rFont val="Tahoma"/>
            <family val="2"/>
          </rPr>
          <t>CEPICI:Prière lier la facture scannée</t>
        </r>
        <r>
          <rPr>
            <sz val="9"/>
            <color indexed="81"/>
            <rFont val="Tahoma"/>
            <family val="2"/>
          </rPr>
          <t xml:space="preserve">
</t>
        </r>
      </text>
    </comment>
    <comment ref="G79" authorId="0" shapeId="0" xr:uid="{46219E8C-073C-4D01-956F-10D3AB1CC01E}">
      <text>
        <r>
          <rPr>
            <b/>
            <sz val="9"/>
            <color indexed="81"/>
            <rFont val="Tahoma"/>
            <family val="2"/>
          </rPr>
          <t>CEPICI:Prière lier la DD scannée</t>
        </r>
        <r>
          <rPr>
            <sz val="9"/>
            <color indexed="81"/>
            <rFont val="Tahoma"/>
            <family val="2"/>
          </rPr>
          <t xml:space="preserve">
</t>
        </r>
      </text>
    </comment>
    <comment ref="F80" authorId="0" shapeId="0" xr:uid="{594A3E63-A81E-40C7-9F45-C6BD71E3E171}">
      <text>
        <r>
          <rPr>
            <b/>
            <sz val="9"/>
            <color indexed="81"/>
            <rFont val="Tahoma"/>
            <family val="2"/>
          </rPr>
          <t>CEPICI:Prière lier la facture scannée</t>
        </r>
        <r>
          <rPr>
            <sz val="9"/>
            <color indexed="81"/>
            <rFont val="Tahoma"/>
            <family val="2"/>
          </rPr>
          <t xml:space="preserve">
</t>
        </r>
      </text>
    </comment>
    <comment ref="G80" authorId="0" shapeId="0" xr:uid="{C0657F53-608E-4637-8BB9-41692CA3D5EF}">
      <text>
        <r>
          <rPr>
            <b/>
            <sz val="9"/>
            <color indexed="81"/>
            <rFont val="Tahoma"/>
            <family val="2"/>
          </rPr>
          <t>CEPICI:Prière lier la DD scannée</t>
        </r>
        <r>
          <rPr>
            <sz val="9"/>
            <color indexed="81"/>
            <rFont val="Tahoma"/>
            <family val="2"/>
          </rPr>
          <t xml:space="preserve">
</t>
        </r>
      </text>
    </comment>
    <comment ref="F81" authorId="0" shapeId="0" xr:uid="{772B786D-E31A-4D09-A3A1-BB8074E5FF76}">
      <text>
        <r>
          <rPr>
            <b/>
            <sz val="9"/>
            <color indexed="81"/>
            <rFont val="Tahoma"/>
            <family val="2"/>
          </rPr>
          <t>CEPICI:Prière lier la facture scannée</t>
        </r>
        <r>
          <rPr>
            <sz val="9"/>
            <color indexed="81"/>
            <rFont val="Tahoma"/>
            <family val="2"/>
          </rPr>
          <t xml:space="preserve">
</t>
        </r>
      </text>
    </comment>
    <comment ref="G81" authorId="0" shapeId="0" xr:uid="{76BB59F7-6430-4153-8AA7-1AD20724856F}">
      <text>
        <r>
          <rPr>
            <b/>
            <sz val="9"/>
            <color indexed="81"/>
            <rFont val="Tahoma"/>
            <family val="2"/>
          </rPr>
          <t>CEPICI:Prière lier la DD scannée</t>
        </r>
        <r>
          <rPr>
            <sz val="9"/>
            <color indexed="81"/>
            <rFont val="Tahoma"/>
            <family val="2"/>
          </rPr>
          <t xml:space="preserve">
</t>
        </r>
      </text>
    </comment>
    <comment ref="F82" authorId="0" shapeId="0" xr:uid="{78E8B6E3-8238-476D-A0C2-8D25E9CF52C5}">
      <text>
        <r>
          <rPr>
            <b/>
            <sz val="9"/>
            <color indexed="81"/>
            <rFont val="Tahoma"/>
            <family val="2"/>
          </rPr>
          <t>CEPICI:Prière lier la facture scannée</t>
        </r>
        <r>
          <rPr>
            <sz val="9"/>
            <color indexed="81"/>
            <rFont val="Tahoma"/>
            <family val="2"/>
          </rPr>
          <t xml:space="preserve">
</t>
        </r>
      </text>
    </comment>
    <comment ref="G82" authorId="0" shapeId="0" xr:uid="{9098C590-3377-4A69-B7B1-DF4A8975784A}">
      <text>
        <r>
          <rPr>
            <b/>
            <sz val="9"/>
            <color indexed="81"/>
            <rFont val="Tahoma"/>
            <family val="2"/>
          </rPr>
          <t>CEPICI:Prière lier la DD scannée</t>
        </r>
        <r>
          <rPr>
            <sz val="9"/>
            <color indexed="81"/>
            <rFont val="Tahoma"/>
            <family val="2"/>
          </rPr>
          <t xml:space="preserve">
</t>
        </r>
      </text>
    </comment>
    <comment ref="F83" authorId="0" shapeId="0" xr:uid="{FBC2754E-2229-4003-AC4A-12211E0C1CA7}">
      <text>
        <r>
          <rPr>
            <b/>
            <sz val="9"/>
            <color indexed="81"/>
            <rFont val="Tahoma"/>
            <family val="2"/>
          </rPr>
          <t>CEPICI:Prière lier la facture scannée</t>
        </r>
        <r>
          <rPr>
            <sz val="9"/>
            <color indexed="81"/>
            <rFont val="Tahoma"/>
            <family val="2"/>
          </rPr>
          <t xml:space="preserve">
</t>
        </r>
      </text>
    </comment>
    <comment ref="G83" authorId="0" shapeId="0" xr:uid="{3B3379CD-272C-446B-B338-6A61C5EC5FC7}">
      <text>
        <r>
          <rPr>
            <b/>
            <sz val="9"/>
            <color indexed="81"/>
            <rFont val="Tahoma"/>
            <family val="2"/>
          </rPr>
          <t>CEPICI:Prière lier la DD scannée</t>
        </r>
        <r>
          <rPr>
            <sz val="9"/>
            <color indexed="81"/>
            <rFont val="Tahoma"/>
            <family val="2"/>
          </rPr>
          <t xml:space="preserve">
</t>
        </r>
      </text>
    </comment>
    <comment ref="F84" authorId="0" shapeId="0" xr:uid="{BE6408F2-EC16-45F3-8F95-49F6CBD8AED5}">
      <text>
        <r>
          <rPr>
            <b/>
            <sz val="9"/>
            <color indexed="81"/>
            <rFont val="Tahoma"/>
            <family val="2"/>
          </rPr>
          <t>CEPICI:Prière lier la facture scannée</t>
        </r>
        <r>
          <rPr>
            <sz val="9"/>
            <color indexed="81"/>
            <rFont val="Tahoma"/>
            <family val="2"/>
          </rPr>
          <t xml:space="preserve">
</t>
        </r>
      </text>
    </comment>
    <comment ref="G84" authorId="0" shapeId="0" xr:uid="{4ECC0B08-C709-4B6B-AA8B-6544A8CDBBF3}">
      <text>
        <r>
          <rPr>
            <b/>
            <sz val="9"/>
            <color indexed="81"/>
            <rFont val="Tahoma"/>
            <family val="2"/>
          </rPr>
          <t>CEPICI:Prière lier la DD scannée</t>
        </r>
        <r>
          <rPr>
            <sz val="9"/>
            <color indexed="81"/>
            <rFont val="Tahoma"/>
            <family val="2"/>
          </rPr>
          <t xml:space="preserve">
</t>
        </r>
      </text>
    </comment>
    <comment ref="F85" authorId="0" shapeId="0" xr:uid="{1D9C91F0-8D67-422B-8F2C-DBB20FDF6439}">
      <text>
        <r>
          <rPr>
            <b/>
            <sz val="9"/>
            <color indexed="81"/>
            <rFont val="Tahoma"/>
            <family val="2"/>
          </rPr>
          <t>CEPICI:Prière lier la facture scannée</t>
        </r>
        <r>
          <rPr>
            <sz val="9"/>
            <color indexed="81"/>
            <rFont val="Tahoma"/>
            <family val="2"/>
          </rPr>
          <t xml:space="preserve">
</t>
        </r>
      </text>
    </comment>
    <comment ref="G85" authorId="0" shapeId="0" xr:uid="{34AE96FE-444F-4782-A0D0-4517252AB5BE}">
      <text>
        <r>
          <rPr>
            <b/>
            <sz val="9"/>
            <color indexed="81"/>
            <rFont val="Tahoma"/>
            <family val="2"/>
          </rPr>
          <t>CEPICI:Prière lier la DD scannée</t>
        </r>
        <r>
          <rPr>
            <sz val="9"/>
            <color indexed="81"/>
            <rFont val="Tahoma"/>
            <family val="2"/>
          </rPr>
          <t xml:space="preserve">
</t>
        </r>
      </text>
    </comment>
    <comment ref="F86" authorId="0" shapeId="0" xr:uid="{894B5DB5-338F-4442-A64B-B4BA9FDA9E8B}">
      <text>
        <r>
          <rPr>
            <b/>
            <sz val="9"/>
            <color indexed="81"/>
            <rFont val="Tahoma"/>
            <family val="2"/>
          </rPr>
          <t>CEPICI:Prière lier la facture scannée</t>
        </r>
        <r>
          <rPr>
            <sz val="9"/>
            <color indexed="81"/>
            <rFont val="Tahoma"/>
            <family val="2"/>
          </rPr>
          <t xml:space="preserve">
</t>
        </r>
      </text>
    </comment>
    <comment ref="G86" authorId="0" shapeId="0" xr:uid="{842D0B22-1EDE-471F-8157-CC65EAAD6A89}">
      <text>
        <r>
          <rPr>
            <b/>
            <sz val="9"/>
            <color indexed="81"/>
            <rFont val="Tahoma"/>
            <family val="2"/>
          </rPr>
          <t>CEPICI:Prière lier la DD scannée</t>
        </r>
        <r>
          <rPr>
            <sz val="9"/>
            <color indexed="81"/>
            <rFont val="Tahoma"/>
            <family val="2"/>
          </rPr>
          <t xml:space="preserve">
</t>
        </r>
      </text>
    </comment>
    <comment ref="F87" authorId="0" shapeId="0" xr:uid="{8B1E4080-AC68-4986-BC8E-4A4FDD73C37D}">
      <text>
        <r>
          <rPr>
            <b/>
            <sz val="9"/>
            <color indexed="81"/>
            <rFont val="Tahoma"/>
            <family val="2"/>
          </rPr>
          <t>CEPICI:Prière lier la facture scannée</t>
        </r>
        <r>
          <rPr>
            <sz val="9"/>
            <color indexed="81"/>
            <rFont val="Tahoma"/>
            <family val="2"/>
          </rPr>
          <t xml:space="preserve">
</t>
        </r>
      </text>
    </comment>
    <comment ref="G87" authorId="0" shapeId="0" xr:uid="{49777FE8-F2FF-49E4-9A85-F023404F0CF2}">
      <text>
        <r>
          <rPr>
            <b/>
            <sz val="9"/>
            <color indexed="81"/>
            <rFont val="Tahoma"/>
            <family val="2"/>
          </rPr>
          <t>CEPICI:Prière lier la DD scannée</t>
        </r>
        <r>
          <rPr>
            <sz val="9"/>
            <color indexed="81"/>
            <rFont val="Tahoma"/>
            <family val="2"/>
          </rPr>
          <t xml:space="preserve">
</t>
        </r>
      </text>
    </comment>
    <comment ref="F88" authorId="0" shapeId="0" xr:uid="{BC39DA69-2C2C-4F1C-B300-E54D948AF455}">
      <text>
        <r>
          <rPr>
            <b/>
            <sz val="9"/>
            <color indexed="81"/>
            <rFont val="Tahoma"/>
            <family val="2"/>
          </rPr>
          <t>CEPICI:Prière lier la facture scannée</t>
        </r>
        <r>
          <rPr>
            <sz val="9"/>
            <color indexed="81"/>
            <rFont val="Tahoma"/>
            <family val="2"/>
          </rPr>
          <t xml:space="preserve">
</t>
        </r>
      </text>
    </comment>
    <comment ref="G88" authorId="0" shapeId="0" xr:uid="{4D7D394A-DC65-4DD8-A641-E8FF08F1B176}">
      <text>
        <r>
          <rPr>
            <b/>
            <sz val="9"/>
            <color indexed="81"/>
            <rFont val="Tahoma"/>
            <family val="2"/>
          </rPr>
          <t>CEPICI:Prière lier la DD scannée</t>
        </r>
        <r>
          <rPr>
            <sz val="9"/>
            <color indexed="81"/>
            <rFont val="Tahoma"/>
            <family val="2"/>
          </rPr>
          <t xml:space="preserve">
</t>
        </r>
      </text>
    </comment>
    <comment ref="F89" authorId="0" shapeId="0" xr:uid="{66A3506B-1E11-4ED3-B665-BBF58ABE1BA4}">
      <text>
        <r>
          <rPr>
            <b/>
            <sz val="9"/>
            <color indexed="81"/>
            <rFont val="Tahoma"/>
            <family val="2"/>
          </rPr>
          <t>CEPICI:Prière lier la facture scannée</t>
        </r>
        <r>
          <rPr>
            <sz val="9"/>
            <color indexed="81"/>
            <rFont val="Tahoma"/>
            <family val="2"/>
          </rPr>
          <t xml:space="preserve">
</t>
        </r>
      </text>
    </comment>
    <comment ref="G89" authorId="0" shapeId="0" xr:uid="{6CEAA844-09F3-446D-A4AB-AFDFC4443827}">
      <text>
        <r>
          <rPr>
            <b/>
            <sz val="9"/>
            <color indexed="81"/>
            <rFont val="Tahoma"/>
            <family val="2"/>
          </rPr>
          <t>CEPICI:Prière lier la DD scannée</t>
        </r>
        <r>
          <rPr>
            <sz val="9"/>
            <color indexed="81"/>
            <rFont val="Tahoma"/>
            <family val="2"/>
          </rPr>
          <t xml:space="preserve">
</t>
        </r>
      </text>
    </comment>
    <comment ref="F90" authorId="0" shapeId="0" xr:uid="{D8A7B8E3-5054-4FC8-AA89-338CE5C3923D}">
      <text>
        <r>
          <rPr>
            <b/>
            <sz val="9"/>
            <color indexed="81"/>
            <rFont val="Tahoma"/>
            <family val="2"/>
          </rPr>
          <t>CEPICI:Prière lier la facture scannée</t>
        </r>
        <r>
          <rPr>
            <sz val="9"/>
            <color indexed="81"/>
            <rFont val="Tahoma"/>
            <family val="2"/>
          </rPr>
          <t xml:space="preserve">
</t>
        </r>
      </text>
    </comment>
    <comment ref="G90" authorId="0" shapeId="0" xr:uid="{048C63C7-831E-4D1A-BEC2-60AFA46C1BD8}">
      <text>
        <r>
          <rPr>
            <b/>
            <sz val="9"/>
            <color indexed="81"/>
            <rFont val="Tahoma"/>
            <family val="2"/>
          </rPr>
          <t>CEPICI:Prière lier la DD scannée</t>
        </r>
        <r>
          <rPr>
            <sz val="9"/>
            <color indexed="81"/>
            <rFont val="Tahoma"/>
            <family val="2"/>
          </rPr>
          <t xml:space="preserve">
</t>
        </r>
      </text>
    </comment>
    <comment ref="F91" authorId="0" shapeId="0" xr:uid="{D5941742-04FB-4D0B-8EB0-BEB1C3EFF1C1}">
      <text>
        <r>
          <rPr>
            <b/>
            <sz val="9"/>
            <color indexed="81"/>
            <rFont val="Tahoma"/>
            <family val="2"/>
          </rPr>
          <t>CEPICI:Prière lier la facture scannée</t>
        </r>
        <r>
          <rPr>
            <sz val="9"/>
            <color indexed="81"/>
            <rFont val="Tahoma"/>
            <family val="2"/>
          </rPr>
          <t xml:space="preserve">
</t>
        </r>
      </text>
    </comment>
    <comment ref="G91" authorId="0" shapeId="0" xr:uid="{034658EE-9EFE-402F-9A2C-37D5FFE51819}">
      <text>
        <r>
          <rPr>
            <b/>
            <sz val="9"/>
            <color indexed="81"/>
            <rFont val="Tahoma"/>
            <family val="2"/>
          </rPr>
          <t>CEPICI:Prière lier la DD scannée</t>
        </r>
        <r>
          <rPr>
            <sz val="9"/>
            <color indexed="81"/>
            <rFont val="Tahoma"/>
            <family val="2"/>
          </rPr>
          <t xml:space="preserve">
</t>
        </r>
      </text>
    </comment>
    <comment ref="F92" authorId="0" shapeId="0" xr:uid="{B3015861-E752-4B25-B7D3-B400A2A28A62}">
      <text>
        <r>
          <rPr>
            <b/>
            <sz val="9"/>
            <color indexed="81"/>
            <rFont val="Tahoma"/>
            <family val="2"/>
          </rPr>
          <t>CEPICI:Prière lier la facture scannée</t>
        </r>
        <r>
          <rPr>
            <sz val="9"/>
            <color indexed="81"/>
            <rFont val="Tahoma"/>
            <family val="2"/>
          </rPr>
          <t xml:space="preserve">
</t>
        </r>
      </text>
    </comment>
    <comment ref="G92" authorId="0" shapeId="0" xr:uid="{05CB0B76-7741-4E81-BADD-E11C9634B52C}">
      <text>
        <r>
          <rPr>
            <b/>
            <sz val="9"/>
            <color indexed="81"/>
            <rFont val="Tahoma"/>
            <family val="2"/>
          </rPr>
          <t>CEPICI:Prière lier la DD scannée</t>
        </r>
        <r>
          <rPr>
            <sz val="9"/>
            <color indexed="81"/>
            <rFont val="Tahoma"/>
            <family val="2"/>
          </rPr>
          <t xml:space="preserve">
</t>
        </r>
      </text>
    </comment>
    <comment ref="F93" authorId="0" shapeId="0" xr:uid="{DB0A86E3-512C-4383-85FE-07A76CA7E528}">
      <text>
        <r>
          <rPr>
            <b/>
            <sz val="9"/>
            <color indexed="81"/>
            <rFont val="Tahoma"/>
            <family val="2"/>
          </rPr>
          <t>CEPICI:Prière lier la facture scannée</t>
        </r>
        <r>
          <rPr>
            <sz val="9"/>
            <color indexed="81"/>
            <rFont val="Tahoma"/>
            <family val="2"/>
          </rPr>
          <t xml:space="preserve">
</t>
        </r>
      </text>
    </comment>
    <comment ref="G93" authorId="0" shapeId="0" xr:uid="{54E02313-96FF-4CDE-BB3B-659B6FE31586}">
      <text>
        <r>
          <rPr>
            <b/>
            <sz val="9"/>
            <color indexed="81"/>
            <rFont val="Tahoma"/>
            <family val="2"/>
          </rPr>
          <t>CEPICI:Prière lier la DD scannée</t>
        </r>
        <r>
          <rPr>
            <sz val="9"/>
            <color indexed="81"/>
            <rFont val="Tahoma"/>
            <family val="2"/>
          </rPr>
          <t xml:space="preserve">
</t>
        </r>
      </text>
    </comment>
    <comment ref="F94" authorId="0" shapeId="0" xr:uid="{3313ABCC-7455-44A3-B398-C755C0133048}">
      <text>
        <r>
          <rPr>
            <b/>
            <sz val="9"/>
            <color indexed="81"/>
            <rFont val="Tahoma"/>
            <family val="2"/>
          </rPr>
          <t>CEPICI:Prière lier la facture scannée</t>
        </r>
        <r>
          <rPr>
            <sz val="9"/>
            <color indexed="81"/>
            <rFont val="Tahoma"/>
            <family val="2"/>
          </rPr>
          <t xml:space="preserve">
</t>
        </r>
      </text>
    </comment>
    <comment ref="G94" authorId="0" shapeId="0" xr:uid="{35765852-8148-4274-B4D6-C4B37F82CC15}">
      <text>
        <r>
          <rPr>
            <b/>
            <sz val="9"/>
            <color indexed="81"/>
            <rFont val="Tahoma"/>
            <family val="2"/>
          </rPr>
          <t>CEPICI:Prière lier la DD scannée</t>
        </r>
        <r>
          <rPr>
            <sz val="9"/>
            <color indexed="81"/>
            <rFont val="Tahoma"/>
            <family val="2"/>
          </rPr>
          <t xml:space="preserve">
</t>
        </r>
      </text>
    </comment>
    <comment ref="F95" authorId="0" shapeId="0" xr:uid="{E24723BA-881E-4133-AADE-F6EC6CDA16D5}">
      <text>
        <r>
          <rPr>
            <b/>
            <sz val="9"/>
            <color indexed="81"/>
            <rFont val="Tahoma"/>
            <family val="2"/>
          </rPr>
          <t>CEPICI:Prière lier la facture scannée</t>
        </r>
        <r>
          <rPr>
            <sz val="9"/>
            <color indexed="81"/>
            <rFont val="Tahoma"/>
            <family val="2"/>
          </rPr>
          <t xml:space="preserve">
</t>
        </r>
      </text>
    </comment>
    <comment ref="G95" authorId="0" shapeId="0" xr:uid="{1B6C727F-D25E-4162-8445-CA7D88FDFA1D}">
      <text>
        <r>
          <rPr>
            <b/>
            <sz val="9"/>
            <color indexed="81"/>
            <rFont val="Tahoma"/>
            <family val="2"/>
          </rPr>
          <t>CEPICI:Prière lier la DD scannée</t>
        </r>
        <r>
          <rPr>
            <sz val="9"/>
            <color indexed="81"/>
            <rFont val="Tahoma"/>
            <family val="2"/>
          </rPr>
          <t xml:space="preserve">
</t>
        </r>
      </text>
    </comment>
    <comment ref="F96" authorId="0" shapeId="0" xr:uid="{DE25F36F-36EE-4781-8702-2523CC3C0265}">
      <text>
        <r>
          <rPr>
            <b/>
            <sz val="9"/>
            <color indexed="81"/>
            <rFont val="Tahoma"/>
            <family val="2"/>
          </rPr>
          <t>CEPICI:Prière lier la facture scannée</t>
        </r>
        <r>
          <rPr>
            <sz val="9"/>
            <color indexed="81"/>
            <rFont val="Tahoma"/>
            <family val="2"/>
          </rPr>
          <t xml:space="preserve">
</t>
        </r>
      </text>
    </comment>
    <comment ref="G96" authorId="0" shapeId="0" xr:uid="{CD34DDFB-B2E9-4DF0-8618-2952CFEC40E1}">
      <text>
        <r>
          <rPr>
            <b/>
            <sz val="9"/>
            <color indexed="81"/>
            <rFont val="Tahoma"/>
            <family val="2"/>
          </rPr>
          <t>CEPICI:Prière lier la DD scannée</t>
        </r>
        <r>
          <rPr>
            <sz val="9"/>
            <color indexed="81"/>
            <rFont val="Tahoma"/>
            <family val="2"/>
          </rPr>
          <t xml:space="preserve">
</t>
        </r>
      </text>
    </comment>
    <comment ref="F97" authorId="0" shapeId="0" xr:uid="{3436B6E6-7CBD-4906-B2EE-1EEEB1F0C45D}">
      <text>
        <r>
          <rPr>
            <b/>
            <sz val="9"/>
            <color indexed="81"/>
            <rFont val="Tahoma"/>
            <family val="2"/>
          </rPr>
          <t>CEPICI:Prière lier la facture scannée</t>
        </r>
        <r>
          <rPr>
            <sz val="9"/>
            <color indexed="81"/>
            <rFont val="Tahoma"/>
            <family val="2"/>
          </rPr>
          <t xml:space="preserve">
</t>
        </r>
      </text>
    </comment>
    <comment ref="G97" authorId="0" shapeId="0" xr:uid="{7D87FACA-A43E-43B2-871F-41168A2780C9}">
      <text>
        <r>
          <rPr>
            <b/>
            <sz val="9"/>
            <color indexed="81"/>
            <rFont val="Tahoma"/>
            <family val="2"/>
          </rPr>
          <t>CEPICI:Prière lier la DD scannée</t>
        </r>
        <r>
          <rPr>
            <sz val="9"/>
            <color indexed="81"/>
            <rFont val="Tahoma"/>
            <family val="2"/>
          </rPr>
          <t xml:space="preserve">
</t>
        </r>
      </text>
    </comment>
    <comment ref="F98" authorId="0" shapeId="0" xr:uid="{154070C5-8581-423A-9FC5-FDD69F1259B9}">
      <text>
        <r>
          <rPr>
            <b/>
            <sz val="9"/>
            <color indexed="81"/>
            <rFont val="Tahoma"/>
            <family val="2"/>
          </rPr>
          <t>CEPICI:Prière lier la facture scannée</t>
        </r>
        <r>
          <rPr>
            <sz val="9"/>
            <color indexed="81"/>
            <rFont val="Tahoma"/>
            <family val="2"/>
          </rPr>
          <t xml:space="preserve">
</t>
        </r>
      </text>
    </comment>
    <comment ref="G98" authorId="0" shapeId="0" xr:uid="{205ED679-1E69-43F6-87F4-ADDAFBAFFCFE}">
      <text>
        <r>
          <rPr>
            <b/>
            <sz val="9"/>
            <color indexed="81"/>
            <rFont val="Tahoma"/>
            <family val="2"/>
          </rPr>
          <t>CEPICI:Prière lier la DD scannée</t>
        </r>
        <r>
          <rPr>
            <sz val="9"/>
            <color indexed="81"/>
            <rFont val="Tahoma"/>
            <family val="2"/>
          </rPr>
          <t xml:space="preserve">
</t>
        </r>
      </text>
    </comment>
    <comment ref="F99" authorId="0" shapeId="0" xr:uid="{134014B9-6926-44C0-893D-3638B8E9C702}">
      <text>
        <r>
          <rPr>
            <b/>
            <sz val="9"/>
            <color indexed="81"/>
            <rFont val="Tahoma"/>
            <family val="2"/>
          </rPr>
          <t>CEPICI:Prière lier la facture scannée</t>
        </r>
        <r>
          <rPr>
            <sz val="9"/>
            <color indexed="81"/>
            <rFont val="Tahoma"/>
            <family val="2"/>
          </rPr>
          <t xml:space="preserve">
</t>
        </r>
      </text>
    </comment>
    <comment ref="G99" authorId="0" shapeId="0" xr:uid="{EDAA524E-113B-4A2A-881A-E20E46E58DDA}">
      <text>
        <r>
          <rPr>
            <b/>
            <sz val="9"/>
            <color indexed="81"/>
            <rFont val="Tahoma"/>
            <family val="2"/>
          </rPr>
          <t>CEPICI:Prière lier la DD scannée</t>
        </r>
        <r>
          <rPr>
            <sz val="9"/>
            <color indexed="81"/>
            <rFont val="Tahoma"/>
            <family val="2"/>
          </rPr>
          <t xml:space="preserve">
</t>
        </r>
      </text>
    </comment>
    <comment ref="F100" authorId="0" shapeId="0" xr:uid="{A4480220-C80A-463A-8041-8BDA0D2F7F5C}">
      <text>
        <r>
          <rPr>
            <b/>
            <sz val="9"/>
            <color indexed="81"/>
            <rFont val="Tahoma"/>
            <family val="2"/>
          </rPr>
          <t>CEPICI:Prière lier la facture scannée</t>
        </r>
        <r>
          <rPr>
            <sz val="9"/>
            <color indexed="81"/>
            <rFont val="Tahoma"/>
            <family val="2"/>
          </rPr>
          <t xml:space="preserve">
</t>
        </r>
      </text>
    </comment>
    <comment ref="G100" authorId="0" shapeId="0" xr:uid="{777A44E0-D3BF-4472-B1CE-BE985AFAC545}">
      <text>
        <r>
          <rPr>
            <b/>
            <sz val="9"/>
            <color indexed="81"/>
            <rFont val="Tahoma"/>
            <family val="2"/>
          </rPr>
          <t>CEPICI:Prière lier la DD scannée</t>
        </r>
        <r>
          <rPr>
            <sz val="9"/>
            <color indexed="81"/>
            <rFont val="Tahoma"/>
            <family val="2"/>
          </rPr>
          <t xml:space="preserve">
</t>
        </r>
      </text>
    </comment>
    <comment ref="F101" authorId="0" shapeId="0" xr:uid="{D46825F8-F4CA-4ED5-BA0D-AE99D6EC8462}">
      <text>
        <r>
          <rPr>
            <b/>
            <sz val="9"/>
            <color indexed="81"/>
            <rFont val="Tahoma"/>
            <family val="2"/>
          </rPr>
          <t>CEPICI:Prière lier la facture scannée</t>
        </r>
        <r>
          <rPr>
            <sz val="9"/>
            <color indexed="81"/>
            <rFont val="Tahoma"/>
            <family val="2"/>
          </rPr>
          <t xml:space="preserve">
</t>
        </r>
      </text>
    </comment>
    <comment ref="G101" authorId="0" shapeId="0" xr:uid="{EF7BDA9F-73A0-4439-9791-AC6C639FD7CF}">
      <text>
        <r>
          <rPr>
            <b/>
            <sz val="9"/>
            <color indexed="81"/>
            <rFont val="Tahoma"/>
            <family val="2"/>
          </rPr>
          <t>CEPICI:Prière lier la DD scannée</t>
        </r>
        <r>
          <rPr>
            <sz val="9"/>
            <color indexed="81"/>
            <rFont val="Tahoma"/>
            <family val="2"/>
          </rPr>
          <t xml:space="preserve">
</t>
        </r>
      </text>
    </comment>
    <comment ref="F102" authorId="0" shapeId="0" xr:uid="{8860059A-6C77-4B25-8C98-30636BEF0BE2}">
      <text>
        <r>
          <rPr>
            <b/>
            <sz val="9"/>
            <color indexed="81"/>
            <rFont val="Tahoma"/>
            <family val="2"/>
          </rPr>
          <t>CEPICI:Prière lier la facture scannée</t>
        </r>
        <r>
          <rPr>
            <sz val="9"/>
            <color indexed="81"/>
            <rFont val="Tahoma"/>
            <family val="2"/>
          </rPr>
          <t xml:space="preserve">
</t>
        </r>
      </text>
    </comment>
    <comment ref="G102" authorId="0" shapeId="0" xr:uid="{487CC77D-AFE1-496A-A597-AF4CE76D5325}">
      <text>
        <r>
          <rPr>
            <b/>
            <sz val="9"/>
            <color indexed="81"/>
            <rFont val="Tahoma"/>
            <family val="2"/>
          </rPr>
          <t>CEPICI:Prière lier la DD scannée</t>
        </r>
        <r>
          <rPr>
            <sz val="9"/>
            <color indexed="81"/>
            <rFont val="Tahoma"/>
            <family val="2"/>
          </rPr>
          <t xml:space="preserve">
</t>
        </r>
      </text>
    </comment>
    <comment ref="F103" authorId="0" shapeId="0" xr:uid="{50FA2B0C-1A43-4447-9176-DB41124FF32D}">
      <text>
        <r>
          <rPr>
            <b/>
            <sz val="9"/>
            <color indexed="81"/>
            <rFont val="Tahoma"/>
            <family val="2"/>
          </rPr>
          <t>CEPICI:Prière lier la facture scannée</t>
        </r>
        <r>
          <rPr>
            <sz val="9"/>
            <color indexed="81"/>
            <rFont val="Tahoma"/>
            <family val="2"/>
          </rPr>
          <t xml:space="preserve">
</t>
        </r>
      </text>
    </comment>
    <comment ref="G103" authorId="0" shapeId="0" xr:uid="{645CD807-194A-4E52-8195-6A3A89B09958}">
      <text>
        <r>
          <rPr>
            <b/>
            <sz val="9"/>
            <color indexed="81"/>
            <rFont val="Tahoma"/>
            <family val="2"/>
          </rPr>
          <t>CEPICI:Prière lier la DD scannée</t>
        </r>
        <r>
          <rPr>
            <sz val="9"/>
            <color indexed="81"/>
            <rFont val="Tahoma"/>
            <family val="2"/>
          </rPr>
          <t xml:space="preserve">
</t>
        </r>
      </text>
    </comment>
    <comment ref="F104" authorId="0" shapeId="0" xr:uid="{F1ACB222-C4C9-4A9E-BC94-EBCD8978BA83}">
      <text>
        <r>
          <rPr>
            <b/>
            <sz val="9"/>
            <color indexed="81"/>
            <rFont val="Tahoma"/>
            <family val="2"/>
          </rPr>
          <t>CEPICI:Prière lier la facture scannée</t>
        </r>
        <r>
          <rPr>
            <sz val="9"/>
            <color indexed="81"/>
            <rFont val="Tahoma"/>
            <family val="2"/>
          </rPr>
          <t xml:space="preserve">
</t>
        </r>
      </text>
    </comment>
    <comment ref="G104" authorId="0" shapeId="0" xr:uid="{FC73B4D2-0741-49E3-A1E4-30347212884F}">
      <text>
        <r>
          <rPr>
            <b/>
            <sz val="9"/>
            <color indexed="81"/>
            <rFont val="Tahoma"/>
            <family val="2"/>
          </rPr>
          <t>CEPICI:Prière lier la DD scannée</t>
        </r>
        <r>
          <rPr>
            <sz val="9"/>
            <color indexed="81"/>
            <rFont val="Tahoma"/>
            <family val="2"/>
          </rPr>
          <t xml:space="preserve">
</t>
        </r>
      </text>
    </comment>
    <comment ref="F105" authorId="0" shapeId="0" xr:uid="{1B94A81F-89E2-482C-B15A-2D4235750DC5}">
      <text>
        <r>
          <rPr>
            <b/>
            <sz val="9"/>
            <color indexed="81"/>
            <rFont val="Tahoma"/>
            <family val="2"/>
          </rPr>
          <t>CEPICI:Prière lier la facture scannée</t>
        </r>
        <r>
          <rPr>
            <sz val="9"/>
            <color indexed="81"/>
            <rFont val="Tahoma"/>
            <family val="2"/>
          </rPr>
          <t xml:space="preserve">
</t>
        </r>
      </text>
    </comment>
    <comment ref="G105" authorId="0" shapeId="0" xr:uid="{D55DF27B-D408-4D4F-B81F-36E0290A43C7}">
      <text>
        <r>
          <rPr>
            <b/>
            <sz val="9"/>
            <color indexed="81"/>
            <rFont val="Tahoma"/>
            <family val="2"/>
          </rPr>
          <t>CEPICI:Prière lier la DD scannée</t>
        </r>
        <r>
          <rPr>
            <sz val="9"/>
            <color indexed="81"/>
            <rFont val="Tahoma"/>
            <family val="2"/>
          </rPr>
          <t xml:space="preserve">
</t>
        </r>
      </text>
    </comment>
    <comment ref="F106" authorId="0" shapeId="0" xr:uid="{387BFA42-7F27-45CA-9CA7-9E85DECFAF82}">
      <text>
        <r>
          <rPr>
            <b/>
            <sz val="9"/>
            <color indexed="81"/>
            <rFont val="Tahoma"/>
            <family val="2"/>
          </rPr>
          <t>CEPICI:Prière lier la facture scannée</t>
        </r>
        <r>
          <rPr>
            <sz val="9"/>
            <color indexed="81"/>
            <rFont val="Tahoma"/>
            <family val="2"/>
          </rPr>
          <t xml:space="preserve">
</t>
        </r>
      </text>
    </comment>
    <comment ref="G106" authorId="0" shapeId="0" xr:uid="{013E7599-3ECA-41D3-B815-6AB0E2A684F0}">
      <text>
        <r>
          <rPr>
            <b/>
            <sz val="9"/>
            <color indexed="81"/>
            <rFont val="Tahoma"/>
            <family val="2"/>
          </rPr>
          <t>CEPICI:Prière lier la DD scannée</t>
        </r>
        <r>
          <rPr>
            <sz val="9"/>
            <color indexed="81"/>
            <rFont val="Tahoma"/>
            <family val="2"/>
          </rPr>
          <t xml:space="preserve">
</t>
        </r>
      </text>
    </comment>
    <comment ref="F107" authorId="0" shapeId="0" xr:uid="{8082E934-AFF5-4C86-9A22-BA14F4E849B8}">
      <text>
        <r>
          <rPr>
            <b/>
            <sz val="9"/>
            <color indexed="81"/>
            <rFont val="Tahoma"/>
            <family val="2"/>
          </rPr>
          <t>CEPICI:Prière lier la facture scannée</t>
        </r>
        <r>
          <rPr>
            <sz val="9"/>
            <color indexed="81"/>
            <rFont val="Tahoma"/>
            <family val="2"/>
          </rPr>
          <t xml:space="preserve">
</t>
        </r>
      </text>
    </comment>
    <comment ref="G107" authorId="0" shapeId="0" xr:uid="{9581F6C8-2212-45FB-8FF5-C3B7ACC296D8}">
      <text>
        <r>
          <rPr>
            <b/>
            <sz val="9"/>
            <color indexed="81"/>
            <rFont val="Tahoma"/>
            <family val="2"/>
          </rPr>
          <t>CEPICI:Prière lier la DD scannée</t>
        </r>
        <r>
          <rPr>
            <sz val="9"/>
            <color indexed="81"/>
            <rFont val="Tahoma"/>
            <family val="2"/>
          </rPr>
          <t xml:space="preserve">
</t>
        </r>
      </text>
    </comment>
    <comment ref="F108" authorId="0" shapeId="0" xr:uid="{6517A115-1C67-4509-BA06-32602BBE7F5E}">
      <text>
        <r>
          <rPr>
            <b/>
            <sz val="9"/>
            <color indexed="81"/>
            <rFont val="Tahoma"/>
            <family val="2"/>
          </rPr>
          <t>CEPICI:Prière lier la facture scannée</t>
        </r>
        <r>
          <rPr>
            <sz val="9"/>
            <color indexed="81"/>
            <rFont val="Tahoma"/>
            <family val="2"/>
          </rPr>
          <t xml:space="preserve">
</t>
        </r>
      </text>
    </comment>
    <comment ref="G108" authorId="0" shapeId="0" xr:uid="{66AC3181-4772-4DB0-9DCD-735BFAD182DC}">
      <text>
        <r>
          <rPr>
            <b/>
            <sz val="9"/>
            <color indexed="81"/>
            <rFont val="Tahoma"/>
            <family val="2"/>
          </rPr>
          <t>CEPICI:Prière lier la DD scannée</t>
        </r>
        <r>
          <rPr>
            <sz val="9"/>
            <color indexed="81"/>
            <rFont val="Tahoma"/>
            <family val="2"/>
          </rPr>
          <t xml:space="preserve">
</t>
        </r>
      </text>
    </comment>
    <comment ref="F109" authorId="0" shapeId="0" xr:uid="{43D05EA7-0698-48D6-AC3E-CE981DE86727}">
      <text>
        <r>
          <rPr>
            <b/>
            <sz val="9"/>
            <color indexed="81"/>
            <rFont val="Tahoma"/>
            <family val="2"/>
          </rPr>
          <t>CEPICI:Prière lier la facture scannée</t>
        </r>
        <r>
          <rPr>
            <sz val="9"/>
            <color indexed="81"/>
            <rFont val="Tahoma"/>
            <family val="2"/>
          </rPr>
          <t xml:space="preserve">
</t>
        </r>
      </text>
    </comment>
    <comment ref="G109" authorId="0" shapeId="0" xr:uid="{146FF970-7E06-40E5-AD92-1439A99F2E75}">
      <text>
        <r>
          <rPr>
            <b/>
            <sz val="9"/>
            <color indexed="81"/>
            <rFont val="Tahoma"/>
            <family val="2"/>
          </rPr>
          <t>CEPICI:Prière lier la DD scannée</t>
        </r>
        <r>
          <rPr>
            <sz val="9"/>
            <color indexed="81"/>
            <rFont val="Tahoma"/>
            <family val="2"/>
          </rPr>
          <t xml:space="preserve">
</t>
        </r>
      </text>
    </comment>
    <comment ref="F110" authorId="0" shapeId="0" xr:uid="{24B68227-2B6D-43E6-B7EC-E0E2512FB4A9}">
      <text>
        <r>
          <rPr>
            <b/>
            <sz val="9"/>
            <color indexed="81"/>
            <rFont val="Tahoma"/>
            <family val="2"/>
          </rPr>
          <t>CEPICI:Prière lier la facture scannée</t>
        </r>
        <r>
          <rPr>
            <sz val="9"/>
            <color indexed="81"/>
            <rFont val="Tahoma"/>
            <family val="2"/>
          </rPr>
          <t xml:space="preserve">
</t>
        </r>
      </text>
    </comment>
    <comment ref="G110" authorId="0" shapeId="0" xr:uid="{AE8997FF-0831-487E-9B6C-887374928D29}">
      <text>
        <r>
          <rPr>
            <b/>
            <sz val="9"/>
            <color indexed="81"/>
            <rFont val="Tahoma"/>
            <family val="2"/>
          </rPr>
          <t>CEPICI:Prière lier la DD scannée</t>
        </r>
        <r>
          <rPr>
            <sz val="9"/>
            <color indexed="81"/>
            <rFont val="Tahoma"/>
            <family val="2"/>
          </rPr>
          <t xml:space="preserve">
</t>
        </r>
      </text>
    </comment>
    <comment ref="F111" authorId="0" shapeId="0" xr:uid="{6E1F79A5-DFA6-48BE-8D1A-2470EE5BAE68}">
      <text>
        <r>
          <rPr>
            <b/>
            <sz val="9"/>
            <color indexed="81"/>
            <rFont val="Tahoma"/>
            <family val="2"/>
          </rPr>
          <t>CEPICI:Prière lier la facture scannée</t>
        </r>
        <r>
          <rPr>
            <sz val="9"/>
            <color indexed="81"/>
            <rFont val="Tahoma"/>
            <family val="2"/>
          </rPr>
          <t xml:space="preserve">
</t>
        </r>
      </text>
    </comment>
    <comment ref="G111" authorId="0" shapeId="0" xr:uid="{3BE18A34-2276-4AEE-9174-3460A12AA1C5}">
      <text>
        <r>
          <rPr>
            <b/>
            <sz val="9"/>
            <color indexed="81"/>
            <rFont val="Tahoma"/>
            <family val="2"/>
          </rPr>
          <t>CEPICI:Prière lier la DD scannée</t>
        </r>
        <r>
          <rPr>
            <sz val="9"/>
            <color indexed="81"/>
            <rFont val="Tahoma"/>
            <family val="2"/>
          </rPr>
          <t xml:space="preserve">
</t>
        </r>
      </text>
    </comment>
    <comment ref="F112" authorId="0" shapeId="0" xr:uid="{AB4E96F0-DB3F-45BF-BA36-105E765143D5}">
      <text>
        <r>
          <rPr>
            <b/>
            <sz val="9"/>
            <color indexed="81"/>
            <rFont val="Tahoma"/>
            <family val="2"/>
          </rPr>
          <t>CEPICI:Prière lier la facture scannée</t>
        </r>
        <r>
          <rPr>
            <sz val="9"/>
            <color indexed="81"/>
            <rFont val="Tahoma"/>
            <family val="2"/>
          </rPr>
          <t xml:space="preserve">
</t>
        </r>
      </text>
    </comment>
    <comment ref="G112" authorId="0" shapeId="0" xr:uid="{A73933F3-09E3-4746-95AA-DF9DDB1E2353}">
      <text>
        <r>
          <rPr>
            <b/>
            <sz val="9"/>
            <color indexed="81"/>
            <rFont val="Tahoma"/>
            <family val="2"/>
          </rPr>
          <t>CEPICI:Prière lier la DD scannée</t>
        </r>
        <r>
          <rPr>
            <sz val="9"/>
            <color indexed="81"/>
            <rFont val="Tahoma"/>
            <family val="2"/>
          </rPr>
          <t xml:space="preserve">
</t>
        </r>
      </text>
    </comment>
    <comment ref="F113" authorId="0" shapeId="0" xr:uid="{3C94E837-7474-4089-B24F-E3630F5CFD95}">
      <text>
        <r>
          <rPr>
            <b/>
            <sz val="9"/>
            <color indexed="81"/>
            <rFont val="Tahoma"/>
            <family val="2"/>
          </rPr>
          <t>CEPICI:Prière lier la facture scannée</t>
        </r>
        <r>
          <rPr>
            <sz val="9"/>
            <color indexed="81"/>
            <rFont val="Tahoma"/>
            <family val="2"/>
          </rPr>
          <t xml:space="preserve">
</t>
        </r>
      </text>
    </comment>
    <comment ref="G113" authorId="0" shapeId="0" xr:uid="{6BAEA5BD-E6EB-418F-AC94-83776F9DA11A}">
      <text>
        <r>
          <rPr>
            <b/>
            <sz val="9"/>
            <color indexed="81"/>
            <rFont val="Tahoma"/>
            <family val="2"/>
          </rPr>
          <t>CEPICI:Prière lier la DD scannée</t>
        </r>
        <r>
          <rPr>
            <sz val="9"/>
            <color indexed="81"/>
            <rFont val="Tahoma"/>
            <family val="2"/>
          </rPr>
          <t xml:space="preserve">
</t>
        </r>
      </text>
    </comment>
    <comment ref="F114" authorId="0" shapeId="0" xr:uid="{CEAFE5C1-DDE0-4488-9F51-FFE827241878}">
      <text>
        <r>
          <rPr>
            <b/>
            <sz val="9"/>
            <color indexed="81"/>
            <rFont val="Tahoma"/>
            <family val="2"/>
          </rPr>
          <t>CEPICI:Prière lier la facture scannée</t>
        </r>
        <r>
          <rPr>
            <sz val="9"/>
            <color indexed="81"/>
            <rFont val="Tahoma"/>
            <family val="2"/>
          </rPr>
          <t xml:space="preserve">
</t>
        </r>
      </text>
    </comment>
    <comment ref="G114" authorId="0" shapeId="0" xr:uid="{3F1292A6-C85F-4986-8063-60392FAE9BFC}">
      <text>
        <r>
          <rPr>
            <b/>
            <sz val="9"/>
            <color indexed="81"/>
            <rFont val="Tahoma"/>
            <family val="2"/>
          </rPr>
          <t>CEPICI:Prière lier la DD scannée</t>
        </r>
        <r>
          <rPr>
            <sz val="9"/>
            <color indexed="81"/>
            <rFont val="Tahoma"/>
            <family val="2"/>
          </rPr>
          <t xml:space="preserve">
</t>
        </r>
      </text>
    </comment>
    <comment ref="F115" authorId="0" shapeId="0" xr:uid="{892E5D6E-F708-42F1-ABFA-211F05AFE01F}">
      <text>
        <r>
          <rPr>
            <b/>
            <sz val="9"/>
            <color indexed="81"/>
            <rFont val="Tahoma"/>
            <family val="2"/>
          </rPr>
          <t>CEPICI:Prière lier la facture scannée</t>
        </r>
        <r>
          <rPr>
            <sz val="9"/>
            <color indexed="81"/>
            <rFont val="Tahoma"/>
            <family val="2"/>
          </rPr>
          <t xml:space="preserve">
</t>
        </r>
      </text>
    </comment>
    <comment ref="G115" authorId="0" shapeId="0" xr:uid="{E5C9334B-97C8-4D86-A49D-3133644FCBBC}">
      <text>
        <r>
          <rPr>
            <b/>
            <sz val="9"/>
            <color indexed="81"/>
            <rFont val="Tahoma"/>
            <family val="2"/>
          </rPr>
          <t>CEPICI:Prière lier la DD scannée</t>
        </r>
        <r>
          <rPr>
            <sz val="9"/>
            <color indexed="81"/>
            <rFont val="Tahoma"/>
            <family val="2"/>
          </rPr>
          <t xml:space="preserve">
</t>
        </r>
      </text>
    </comment>
    <comment ref="F116" authorId="0" shapeId="0" xr:uid="{793E6D2F-7B28-4759-A8C3-C00DF9D393ED}">
      <text>
        <r>
          <rPr>
            <b/>
            <sz val="9"/>
            <color indexed="81"/>
            <rFont val="Tahoma"/>
            <family val="2"/>
          </rPr>
          <t>CEPICI:Prière lier la facture scannée</t>
        </r>
        <r>
          <rPr>
            <sz val="9"/>
            <color indexed="81"/>
            <rFont val="Tahoma"/>
            <family val="2"/>
          </rPr>
          <t xml:space="preserve">
</t>
        </r>
      </text>
    </comment>
    <comment ref="G116" authorId="0" shapeId="0" xr:uid="{677153C4-7166-4034-A818-53CB2126915D}">
      <text>
        <r>
          <rPr>
            <b/>
            <sz val="9"/>
            <color indexed="81"/>
            <rFont val="Tahoma"/>
            <family val="2"/>
          </rPr>
          <t>CEPICI:Prière lier la DD scannée</t>
        </r>
        <r>
          <rPr>
            <sz val="9"/>
            <color indexed="81"/>
            <rFont val="Tahoma"/>
            <family val="2"/>
          </rPr>
          <t xml:space="preserve">
</t>
        </r>
      </text>
    </comment>
    <comment ref="F117" authorId="0" shapeId="0" xr:uid="{F041D3FB-7C5F-4E77-9592-E1709A1D6599}">
      <text>
        <r>
          <rPr>
            <b/>
            <sz val="9"/>
            <color indexed="81"/>
            <rFont val="Tahoma"/>
            <family val="2"/>
          </rPr>
          <t>CEPICI:Prière lier la facture scannée</t>
        </r>
        <r>
          <rPr>
            <sz val="9"/>
            <color indexed="81"/>
            <rFont val="Tahoma"/>
            <family val="2"/>
          </rPr>
          <t xml:space="preserve">
</t>
        </r>
      </text>
    </comment>
    <comment ref="G117" authorId="0" shapeId="0" xr:uid="{5AA0A873-EAD7-4F98-9675-A60F7CDB0CFE}">
      <text>
        <r>
          <rPr>
            <b/>
            <sz val="9"/>
            <color indexed="81"/>
            <rFont val="Tahoma"/>
            <family val="2"/>
          </rPr>
          <t>CEPICI:Prière lier la DD scannée</t>
        </r>
        <r>
          <rPr>
            <sz val="9"/>
            <color indexed="81"/>
            <rFont val="Tahoma"/>
            <family val="2"/>
          </rPr>
          <t xml:space="preserve">
</t>
        </r>
      </text>
    </comment>
    <comment ref="F118" authorId="0" shapeId="0" xr:uid="{F40CFB61-99FA-4212-B5AF-756DD941C916}">
      <text>
        <r>
          <rPr>
            <b/>
            <sz val="9"/>
            <color indexed="81"/>
            <rFont val="Tahoma"/>
            <family val="2"/>
          </rPr>
          <t>CEPICI:Prière lier la facture scannée</t>
        </r>
        <r>
          <rPr>
            <sz val="9"/>
            <color indexed="81"/>
            <rFont val="Tahoma"/>
            <family val="2"/>
          </rPr>
          <t xml:space="preserve">
</t>
        </r>
      </text>
    </comment>
    <comment ref="G118" authorId="0" shapeId="0" xr:uid="{30EABC45-39C5-470C-A05D-7FB2DC62D13A}">
      <text>
        <r>
          <rPr>
            <b/>
            <sz val="9"/>
            <color indexed="81"/>
            <rFont val="Tahoma"/>
            <family val="2"/>
          </rPr>
          <t>CEPICI:Prière lier la DD scannée</t>
        </r>
        <r>
          <rPr>
            <sz val="9"/>
            <color indexed="81"/>
            <rFont val="Tahoma"/>
            <family val="2"/>
          </rPr>
          <t xml:space="preserve">
</t>
        </r>
      </text>
    </comment>
    <comment ref="F119" authorId="0" shapeId="0" xr:uid="{1009A9F9-DE97-410C-BED4-FB97788DA615}">
      <text>
        <r>
          <rPr>
            <b/>
            <sz val="9"/>
            <color indexed="81"/>
            <rFont val="Tahoma"/>
            <family val="2"/>
          </rPr>
          <t>CEPICI:Prière lier la facture scannée</t>
        </r>
        <r>
          <rPr>
            <sz val="9"/>
            <color indexed="81"/>
            <rFont val="Tahoma"/>
            <family val="2"/>
          </rPr>
          <t xml:space="preserve">
</t>
        </r>
      </text>
    </comment>
    <comment ref="G119" authorId="0" shapeId="0" xr:uid="{43446382-03BA-42B4-AEF8-574616D78D31}">
      <text>
        <r>
          <rPr>
            <b/>
            <sz val="9"/>
            <color indexed="81"/>
            <rFont val="Tahoma"/>
            <family val="2"/>
          </rPr>
          <t>CEPICI:Prière lier la DD scannée</t>
        </r>
        <r>
          <rPr>
            <sz val="9"/>
            <color indexed="81"/>
            <rFont val="Tahoma"/>
            <family val="2"/>
          </rPr>
          <t xml:space="preserve">
</t>
        </r>
      </text>
    </comment>
    <comment ref="F120" authorId="0" shapeId="0" xr:uid="{09ED5650-2EF2-4CDD-B8F5-C174CF4D3D91}">
      <text>
        <r>
          <rPr>
            <b/>
            <sz val="9"/>
            <color indexed="81"/>
            <rFont val="Tahoma"/>
            <family val="2"/>
          </rPr>
          <t>CEPICI:Prière lier la facture scannée</t>
        </r>
        <r>
          <rPr>
            <sz val="9"/>
            <color indexed="81"/>
            <rFont val="Tahoma"/>
            <family val="2"/>
          </rPr>
          <t xml:space="preserve">
</t>
        </r>
      </text>
    </comment>
    <comment ref="G120" authorId="0" shapeId="0" xr:uid="{FBCC245A-F1E1-4D35-B8CE-6EAD426F4303}">
      <text>
        <r>
          <rPr>
            <b/>
            <sz val="9"/>
            <color indexed="81"/>
            <rFont val="Tahoma"/>
            <family val="2"/>
          </rPr>
          <t>CEPICI:Prière lier la DD scannée</t>
        </r>
        <r>
          <rPr>
            <sz val="9"/>
            <color indexed="81"/>
            <rFont val="Tahoma"/>
            <family val="2"/>
          </rPr>
          <t xml:space="preserve">
</t>
        </r>
      </text>
    </comment>
    <comment ref="F121" authorId="0" shapeId="0" xr:uid="{0F2FCEB3-B481-4F68-AADC-B01813E06830}">
      <text>
        <r>
          <rPr>
            <b/>
            <sz val="9"/>
            <color indexed="81"/>
            <rFont val="Tahoma"/>
            <family val="2"/>
          </rPr>
          <t>CEPICI:Prière lier la facture scannée</t>
        </r>
        <r>
          <rPr>
            <sz val="9"/>
            <color indexed="81"/>
            <rFont val="Tahoma"/>
            <family val="2"/>
          </rPr>
          <t xml:space="preserve">
</t>
        </r>
      </text>
    </comment>
    <comment ref="G121" authorId="0" shapeId="0" xr:uid="{E55AC68B-3720-4C1C-BDBE-B2BAACAF2881}">
      <text>
        <r>
          <rPr>
            <b/>
            <sz val="9"/>
            <color indexed="81"/>
            <rFont val="Tahoma"/>
            <family val="2"/>
          </rPr>
          <t>CEPICI:Prière lier la DD scannée</t>
        </r>
        <r>
          <rPr>
            <sz val="9"/>
            <color indexed="81"/>
            <rFont val="Tahoma"/>
            <family val="2"/>
          </rPr>
          <t xml:space="preserve">
</t>
        </r>
      </text>
    </comment>
    <comment ref="F122" authorId="0" shapeId="0" xr:uid="{2435F5D7-AC72-4EAD-B7F8-C62D5D4E2D46}">
      <text>
        <r>
          <rPr>
            <b/>
            <sz val="9"/>
            <color indexed="81"/>
            <rFont val="Tahoma"/>
            <family val="2"/>
          </rPr>
          <t>CEPICI:Prière lier la facture scannée</t>
        </r>
        <r>
          <rPr>
            <sz val="9"/>
            <color indexed="81"/>
            <rFont val="Tahoma"/>
            <family val="2"/>
          </rPr>
          <t xml:space="preserve">
</t>
        </r>
      </text>
    </comment>
    <comment ref="G122" authorId="0" shapeId="0" xr:uid="{967C6A45-1239-4F6B-B31D-39BE23672A9C}">
      <text>
        <r>
          <rPr>
            <b/>
            <sz val="9"/>
            <color indexed="81"/>
            <rFont val="Tahoma"/>
            <family val="2"/>
          </rPr>
          <t>CEPICI:Prière lier la DD scannée</t>
        </r>
        <r>
          <rPr>
            <sz val="9"/>
            <color indexed="81"/>
            <rFont val="Tahoma"/>
            <family val="2"/>
          </rPr>
          <t xml:space="preserve">
</t>
        </r>
      </text>
    </comment>
    <comment ref="F123" authorId="0" shapeId="0" xr:uid="{D580470F-9BDF-4BDE-9740-32DE8B689DEA}">
      <text>
        <r>
          <rPr>
            <b/>
            <sz val="9"/>
            <color indexed="81"/>
            <rFont val="Tahoma"/>
            <family val="2"/>
          </rPr>
          <t>CEPICI:Prière lier la facture scannée</t>
        </r>
        <r>
          <rPr>
            <sz val="9"/>
            <color indexed="81"/>
            <rFont val="Tahoma"/>
            <family val="2"/>
          </rPr>
          <t xml:space="preserve">
</t>
        </r>
      </text>
    </comment>
    <comment ref="G123" authorId="0" shapeId="0" xr:uid="{AAB9C0F7-00D6-4F5E-B292-7060EC5432CD}">
      <text>
        <r>
          <rPr>
            <b/>
            <sz val="9"/>
            <color indexed="81"/>
            <rFont val="Tahoma"/>
            <family val="2"/>
          </rPr>
          <t>CEPICI:Prière lier la DD scannée</t>
        </r>
        <r>
          <rPr>
            <sz val="9"/>
            <color indexed="81"/>
            <rFont val="Tahoma"/>
            <family val="2"/>
          </rPr>
          <t xml:space="preserve">
</t>
        </r>
      </text>
    </comment>
    <comment ref="F124" authorId="0" shapeId="0" xr:uid="{FEAE9A0A-8714-4D85-8A61-8AA8EF5B00B4}">
      <text>
        <r>
          <rPr>
            <b/>
            <sz val="9"/>
            <color indexed="81"/>
            <rFont val="Tahoma"/>
            <family val="2"/>
          </rPr>
          <t>CEPICI:Prière lier la facture scannée</t>
        </r>
        <r>
          <rPr>
            <sz val="9"/>
            <color indexed="81"/>
            <rFont val="Tahoma"/>
            <family val="2"/>
          </rPr>
          <t xml:space="preserve">
</t>
        </r>
      </text>
    </comment>
    <comment ref="G124" authorId="0" shapeId="0" xr:uid="{1DE4571F-C61F-4F92-B3A7-061675B5C5B8}">
      <text>
        <r>
          <rPr>
            <b/>
            <sz val="9"/>
            <color indexed="81"/>
            <rFont val="Tahoma"/>
            <family val="2"/>
          </rPr>
          <t>CEPICI:Prière lier la DD scannée</t>
        </r>
        <r>
          <rPr>
            <sz val="9"/>
            <color indexed="81"/>
            <rFont val="Tahoma"/>
            <family val="2"/>
          </rPr>
          <t xml:space="preserve">
</t>
        </r>
      </text>
    </comment>
    <comment ref="F125" authorId="0" shapeId="0" xr:uid="{ECE0CE93-A5E7-4595-B896-2AC8FE042D88}">
      <text>
        <r>
          <rPr>
            <b/>
            <sz val="9"/>
            <color indexed="81"/>
            <rFont val="Tahoma"/>
            <family val="2"/>
          </rPr>
          <t>CEPICI:Prière lier la facture scannée</t>
        </r>
        <r>
          <rPr>
            <sz val="9"/>
            <color indexed="81"/>
            <rFont val="Tahoma"/>
            <family val="2"/>
          </rPr>
          <t xml:space="preserve">
</t>
        </r>
      </text>
    </comment>
    <comment ref="G125" authorId="0" shapeId="0" xr:uid="{03F864EE-27FD-43BC-9F49-2025653B8B0F}">
      <text>
        <r>
          <rPr>
            <b/>
            <sz val="9"/>
            <color indexed="81"/>
            <rFont val="Tahoma"/>
            <family val="2"/>
          </rPr>
          <t>CEPICI:Prière lier la DD scannée</t>
        </r>
        <r>
          <rPr>
            <sz val="9"/>
            <color indexed="81"/>
            <rFont val="Tahoma"/>
            <family val="2"/>
          </rPr>
          <t xml:space="preserve">
</t>
        </r>
      </text>
    </comment>
    <comment ref="F126" authorId="0" shapeId="0" xr:uid="{DB696073-7938-4D01-A6FF-4F11CF441016}">
      <text>
        <r>
          <rPr>
            <b/>
            <sz val="9"/>
            <color indexed="81"/>
            <rFont val="Tahoma"/>
            <family val="2"/>
          </rPr>
          <t>CEPICI:Prière lier la facture scannée</t>
        </r>
        <r>
          <rPr>
            <sz val="9"/>
            <color indexed="81"/>
            <rFont val="Tahoma"/>
            <family val="2"/>
          </rPr>
          <t xml:space="preserve">
</t>
        </r>
      </text>
    </comment>
    <comment ref="G126" authorId="0" shapeId="0" xr:uid="{73C7BA3D-E831-41F1-A2D5-A32357CBB116}">
      <text>
        <r>
          <rPr>
            <b/>
            <sz val="9"/>
            <color indexed="81"/>
            <rFont val="Tahoma"/>
            <family val="2"/>
          </rPr>
          <t>CEPICI:Prière lier la DD scannée</t>
        </r>
        <r>
          <rPr>
            <sz val="9"/>
            <color indexed="81"/>
            <rFont val="Tahoma"/>
            <family val="2"/>
          </rPr>
          <t xml:space="preserve">
</t>
        </r>
      </text>
    </comment>
    <comment ref="F127" authorId="0" shapeId="0" xr:uid="{97433745-9871-4E47-B3C1-7DAC3230FDFA}">
      <text>
        <r>
          <rPr>
            <b/>
            <sz val="9"/>
            <color indexed="81"/>
            <rFont val="Tahoma"/>
            <family val="2"/>
          </rPr>
          <t>CEPICI:Prière lier la facture scannée</t>
        </r>
        <r>
          <rPr>
            <sz val="9"/>
            <color indexed="81"/>
            <rFont val="Tahoma"/>
            <family val="2"/>
          </rPr>
          <t xml:space="preserve">
</t>
        </r>
      </text>
    </comment>
    <comment ref="G127" authorId="0" shapeId="0" xr:uid="{90A175DB-3C63-4E87-AD3D-8A583B609102}">
      <text>
        <r>
          <rPr>
            <b/>
            <sz val="9"/>
            <color indexed="81"/>
            <rFont val="Tahoma"/>
            <family val="2"/>
          </rPr>
          <t>CEPICI:Prière lier la DD scannée</t>
        </r>
        <r>
          <rPr>
            <sz val="9"/>
            <color indexed="81"/>
            <rFont val="Tahoma"/>
            <family val="2"/>
          </rPr>
          <t xml:space="preserve">
</t>
        </r>
      </text>
    </comment>
    <comment ref="F128" authorId="0" shapeId="0" xr:uid="{FA45A297-94BC-4854-AB69-2239B8F2D767}">
      <text>
        <r>
          <rPr>
            <b/>
            <sz val="9"/>
            <color indexed="81"/>
            <rFont val="Tahoma"/>
            <family val="2"/>
          </rPr>
          <t>CEPICI:Prière lier la facture scannée</t>
        </r>
        <r>
          <rPr>
            <sz val="9"/>
            <color indexed="81"/>
            <rFont val="Tahoma"/>
            <family val="2"/>
          </rPr>
          <t xml:space="preserve">
</t>
        </r>
      </text>
    </comment>
    <comment ref="G128" authorId="0" shapeId="0" xr:uid="{F1029784-819E-438E-91D2-1E1A365FC189}">
      <text>
        <r>
          <rPr>
            <b/>
            <sz val="9"/>
            <color indexed="81"/>
            <rFont val="Tahoma"/>
            <family val="2"/>
          </rPr>
          <t>CEPICI:Prière lier la DD scannée</t>
        </r>
        <r>
          <rPr>
            <sz val="9"/>
            <color indexed="81"/>
            <rFont val="Tahoma"/>
            <family val="2"/>
          </rPr>
          <t xml:space="preserve">
</t>
        </r>
      </text>
    </comment>
    <comment ref="F129" authorId="0" shapeId="0" xr:uid="{FA989CAC-4E32-42F8-B70D-FC3946AAD40D}">
      <text>
        <r>
          <rPr>
            <b/>
            <sz val="9"/>
            <color indexed="81"/>
            <rFont val="Tahoma"/>
            <family val="2"/>
          </rPr>
          <t>CEPICI:Prière lier la facture scannée</t>
        </r>
        <r>
          <rPr>
            <sz val="9"/>
            <color indexed="81"/>
            <rFont val="Tahoma"/>
            <family val="2"/>
          </rPr>
          <t xml:space="preserve">
</t>
        </r>
      </text>
    </comment>
    <comment ref="G129" authorId="0" shapeId="0" xr:uid="{B9180D8C-C74F-488A-85D1-4D8031A65555}">
      <text>
        <r>
          <rPr>
            <b/>
            <sz val="9"/>
            <color indexed="81"/>
            <rFont val="Tahoma"/>
            <family val="2"/>
          </rPr>
          <t>CEPICI:Prière lier la DD scannée</t>
        </r>
        <r>
          <rPr>
            <sz val="9"/>
            <color indexed="81"/>
            <rFont val="Tahoma"/>
            <family val="2"/>
          </rPr>
          <t xml:space="preserve">
</t>
        </r>
      </text>
    </comment>
    <comment ref="F130" authorId="0" shapeId="0" xr:uid="{A7D3067E-A205-4FF2-BBE5-5DA33E1397CA}">
      <text>
        <r>
          <rPr>
            <b/>
            <sz val="9"/>
            <color indexed="81"/>
            <rFont val="Tahoma"/>
            <family val="2"/>
          </rPr>
          <t>CEPICI:Prière lier la facture scannée</t>
        </r>
        <r>
          <rPr>
            <sz val="9"/>
            <color indexed="81"/>
            <rFont val="Tahoma"/>
            <family val="2"/>
          </rPr>
          <t xml:space="preserve">
</t>
        </r>
      </text>
    </comment>
    <comment ref="G130" authorId="0" shapeId="0" xr:uid="{5E89AD7E-7417-4C8A-B63F-BFD2D8E6FAC7}">
      <text>
        <r>
          <rPr>
            <b/>
            <sz val="9"/>
            <color indexed="81"/>
            <rFont val="Tahoma"/>
            <family val="2"/>
          </rPr>
          <t>CEPICI:Prière lier la DD scannée</t>
        </r>
        <r>
          <rPr>
            <sz val="9"/>
            <color indexed="81"/>
            <rFont val="Tahoma"/>
            <family val="2"/>
          </rPr>
          <t xml:space="preserve">
</t>
        </r>
      </text>
    </comment>
    <comment ref="F131" authorId="0" shapeId="0" xr:uid="{EB159FBC-1056-420A-B853-95C0B1A85167}">
      <text>
        <r>
          <rPr>
            <b/>
            <sz val="9"/>
            <color indexed="81"/>
            <rFont val="Tahoma"/>
            <family val="2"/>
          </rPr>
          <t>CEPICI:Prière lier la facture scannée</t>
        </r>
        <r>
          <rPr>
            <sz val="9"/>
            <color indexed="81"/>
            <rFont val="Tahoma"/>
            <family val="2"/>
          </rPr>
          <t xml:space="preserve">
</t>
        </r>
      </text>
    </comment>
    <comment ref="G131" authorId="0" shapeId="0" xr:uid="{F4B87C24-23D9-45B0-882F-102175EE2718}">
      <text>
        <r>
          <rPr>
            <b/>
            <sz val="9"/>
            <color indexed="81"/>
            <rFont val="Tahoma"/>
            <family val="2"/>
          </rPr>
          <t>CEPICI:Prière lier la DD scannée</t>
        </r>
        <r>
          <rPr>
            <sz val="9"/>
            <color indexed="81"/>
            <rFont val="Tahoma"/>
            <family val="2"/>
          </rPr>
          <t xml:space="preserve">
</t>
        </r>
      </text>
    </comment>
    <comment ref="F132" authorId="0" shapeId="0" xr:uid="{9D15EC33-7FB8-4218-85FF-D2F0EF8D9F6E}">
      <text>
        <r>
          <rPr>
            <b/>
            <sz val="9"/>
            <color indexed="81"/>
            <rFont val="Tahoma"/>
            <family val="2"/>
          </rPr>
          <t>CEPICI:Prière lier la facture scannée</t>
        </r>
        <r>
          <rPr>
            <sz val="9"/>
            <color indexed="81"/>
            <rFont val="Tahoma"/>
            <family val="2"/>
          </rPr>
          <t xml:space="preserve">
</t>
        </r>
      </text>
    </comment>
    <comment ref="G132" authorId="0" shapeId="0" xr:uid="{565BD169-D8BA-4AC1-8262-B251E980CAC0}">
      <text>
        <r>
          <rPr>
            <b/>
            <sz val="9"/>
            <color indexed="81"/>
            <rFont val="Tahoma"/>
            <family val="2"/>
          </rPr>
          <t>CEPICI:Prière lier la DD scannée</t>
        </r>
        <r>
          <rPr>
            <sz val="9"/>
            <color indexed="81"/>
            <rFont val="Tahoma"/>
            <family val="2"/>
          </rPr>
          <t xml:space="preserve">
</t>
        </r>
      </text>
    </comment>
    <comment ref="F133" authorId="0" shapeId="0" xr:uid="{47C271BD-6EE2-4B2A-AB41-EAAB333B45D0}">
      <text>
        <r>
          <rPr>
            <b/>
            <sz val="9"/>
            <color indexed="81"/>
            <rFont val="Tahoma"/>
            <family val="2"/>
          </rPr>
          <t>CEPICI:Prière lier la facture scannée</t>
        </r>
        <r>
          <rPr>
            <sz val="9"/>
            <color indexed="81"/>
            <rFont val="Tahoma"/>
            <family val="2"/>
          </rPr>
          <t xml:space="preserve">
</t>
        </r>
      </text>
    </comment>
    <comment ref="G133" authorId="0" shapeId="0" xr:uid="{201CB9F3-221E-46D4-9511-35669D3CD3FA}">
      <text>
        <r>
          <rPr>
            <b/>
            <sz val="9"/>
            <color indexed="81"/>
            <rFont val="Tahoma"/>
            <family val="2"/>
          </rPr>
          <t>CEPICI:Prière lier la DD scannée</t>
        </r>
        <r>
          <rPr>
            <sz val="9"/>
            <color indexed="81"/>
            <rFont val="Tahoma"/>
            <family val="2"/>
          </rPr>
          <t xml:space="preserve">
</t>
        </r>
      </text>
    </comment>
    <comment ref="F134" authorId="0" shapeId="0" xr:uid="{E452F4CD-FE5A-434C-81C2-4430ED03BB6D}">
      <text>
        <r>
          <rPr>
            <b/>
            <sz val="9"/>
            <color indexed="81"/>
            <rFont val="Tahoma"/>
            <family val="2"/>
          </rPr>
          <t>CEPICI:Prière lier la facture scannée</t>
        </r>
        <r>
          <rPr>
            <sz val="9"/>
            <color indexed="81"/>
            <rFont val="Tahoma"/>
            <family val="2"/>
          </rPr>
          <t xml:space="preserve">
</t>
        </r>
      </text>
    </comment>
    <comment ref="G134" authorId="0" shapeId="0" xr:uid="{36019BFF-55B1-4E2B-A4AD-3914BCDDF7D1}">
      <text>
        <r>
          <rPr>
            <b/>
            <sz val="9"/>
            <color indexed="81"/>
            <rFont val="Tahoma"/>
            <family val="2"/>
          </rPr>
          <t>CEPICI:Prière lier la DD scannée</t>
        </r>
        <r>
          <rPr>
            <sz val="9"/>
            <color indexed="81"/>
            <rFont val="Tahoma"/>
            <family val="2"/>
          </rPr>
          <t xml:space="preserve">
</t>
        </r>
      </text>
    </comment>
    <comment ref="F135" authorId="0" shapeId="0" xr:uid="{DDF89E4E-7F61-48A3-8348-F6502629E14B}">
      <text>
        <r>
          <rPr>
            <b/>
            <sz val="9"/>
            <color indexed="81"/>
            <rFont val="Tahoma"/>
            <family val="2"/>
          </rPr>
          <t>CEPICI:Prière lier la facture scannée</t>
        </r>
        <r>
          <rPr>
            <sz val="9"/>
            <color indexed="81"/>
            <rFont val="Tahoma"/>
            <family val="2"/>
          </rPr>
          <t xml:space="preserve">
</t>
        </r>
      </text>
    </comment>
    <comment ref="G135" authorId="0" shapeId="0" xr:uid="{5E744DFA-3E9C-4C8F-A849-443D51720D46}">
      <text>
        <r>
          <rPr>
            <b/>
            <sz val="9"/>
            <color indexed="81"/>
            <rFont val="Tahoma"/>
            <family val="2"/>
          </rPr>
          <t>CEPICI:Prière lier la DD scannée</t>
        </r>
        <r>
          <rPr>
            <sz val="9"/>
            <color indexed="81"/>
            <rFont val="Tahoma"/>
            <family val="2"/>
          </rPr>
          <t xml:space="preserve">
</t>
        </r>
      </text>
    </comment>
    <comment ref="F136" authorId="0" shapeId="0" xr:uid="{33E4B448-A897-43E1-8E0C-C113FB54A8CB}">
      <text>
        <r>
          <rPr>
            <b/>
            <sz val="9"/>
            <color indexed="81"/>
            <rFont val="Tahoma"/>
            <family val="2"/>
          </rPr>
          <t>CEPICI:Prière lier la facture scannée</t>
        </r>
        <r>
          <rPr>
            <sz val="9"/>
            <color indexed="81"/>
            <rFont val="Tahoma"/>
            <family val="2"/>
          </rPr>
          <t xml:space="preserve">
</t>
        </r>
      </text>
    </comment>
    <comment ref="G136" authorId="0" shapeId="0" xr:uid="{2A4B939E-EFE4-40B9-A6AD-04A79B3DB1A0}">
      <text>
        <r>
          <rPr>
            <b/>
            <sz val="9"/>
            <color indexed="81"/>
            <rFont val="Tahoma"/>
            <family val="2"/>
          </rPr>
          <t>CEPICI:Prière lier la DD scannée</t>
        </r>
        <r>
          <rPr>
            <sz val="9"/>
            <color indexed="81"/>
            <rFont val="Tahoma"/>
            <family val="2"/>
          </rPr>
          <t xml:space="preserve">
</t>
        </r>
      </text>
    </comment>
    <comment ref="F137" authorId="0" shapeId="0" xr:uid="{FD78CD24-D2A3-43D1-B3A9-23729B4F0199}">
      <text>
        <r>
          <rPr>
            <b/>
            <sz val="9"/>
            <color indexed="81"/>
            <rFont val="Tahoma"/>
            <family val="2"/>
          </rPr>
          <t>CEPICI:Prière lier la facture scannée</t>
        </r>
        <r>
          <rPr>
            <sz val="9"/>
            <color indexed="81"/>
            <rFont val="Tahoma"/>
            <family val="2"/>
          </rPr>
          <t xml:space="preserve">
</t>
        </r>
      </text>
    </comment>
    <comment ref="G137" authorId="0" shapeId="0" xr:uid="{59F52E30-66B8-4B25-A41F-9A369D5F21FF}">
      <text>
        <r>
          <rPr>
            <b/>
            <sz val="9"/>
            <color indexed="81"/>
            <rFont val="Tahoma"/>
            <family val="2"/>
          </rPr>
          <t>CEPICI:Prière lier la DD scannée</t>
        </r>
        <r>
          <rPr>
            <sz val="9"/>
            <color indexed="81"/>
            <rFont val="Tahoma"/>
            <family val="2"/>
          </rPr>
          <t xml:space="preserve">
</t>
        </r>
      </text>
    </comment>
    <comment ref="F138" authorId="0" shapeId="0" xr:uid="{6DFEFE91-DE34-4055-8BCD-40938C90C75A}">
      <text>
        <r>
          <rPr>
            <b/>
            <sz val="9"/>
            <color indexed="81"/>
            <rFont val="Tahoma"/>
            <family val="2"/>
          </rPr>
          <t>CEPICI:Prière lier la facture scannée</t>
        </r>
        <r>
          <rPr>
            <sz val="9"/>
            <color indexed="81"/>
            <rFont val="Tahoma"/>
            <family val="2"/>
          </rPr>
          <t xml:space="preserve">
</t>
        </r>
      </text>
    </comment>
    <comment ref="G138" authorId="0" shapeId="0" xr:uid="{FF42A609-6735-4EC5-BE6D-3E95531B1CD4}">
      <text>
        <r>
          <rPr>
            <b/>
            <sz val="9"/>
            <color indexed="81"/>
            <rFont val="Tahoma"/>
            <family val="2"/>
          </rPr>
          <t>CEPICI:Prière lier la DD scannée</t>
        </r>
        <r>
          <rPr>
            <sz val="9"/>
            <color indexed="81"/>
            <rFont val="Tahoma"/>
            <family val="2"/>
          </rPr>
          <t xml:space="preserve">
</t>
        </r>
      </text>
    </comment>
    <comment ref="F139" authorId="0" shapeId="0" xr:uid="{7BEB65D5-2413-4592-8402-A15A4010DA5C}">
      <text>
        <r>
          <rPr>
            <b/>
            <sz val="9"/>
            <color indexed="81"/>
            <rFont val="Tahoma"/>
            <family val="2"/>
          </rPr>
          <t>CEPICI:Prière lier la facture scannée</t>
        </r>
        <r>
          <rPr>
            <sz val="9"/>
            <color indexed="81"/>
            <rFont val="Tahoma"/>
            <family val="2"/>
          </rPr>
          <t xml:space="preserve">
</t>
        </r>
      </text>
    </comment>
    <comment ref="G139" authorId="0" shapeId="0" xr:uid="{AA1377E7-AF34-475E-BA52-7CA860681311}">
      <text>
        <r>
          <rPr>
            <b/>
            <sz val="9"/>
            <color indexed="81"/>
            <rFont val="Tahoma"/>
            <family val="2"/>
          </rPr>
          <t>CEPICI:Prière lier la DD scannée</t>
        </r>
        <r>
          <rPr>
            <sz val="9"/>
            <color indexed="81"/>
            <rFont val="Tahoma"/>
            <family val="2"/>
          </rPr>
          <t xml:space="preserve">
</t>
        </r>
      </text>
    </comment>
    <comment ref="F140" authorId="0" shapeId="0" xr:uid="{75DC730B-994A-4352-AEBD-FF1BF083B7C7}">
      <text>
        <r>
          <rPr>
            <b/>
            <sz val="9"/>
            <color indexed="81"/>
            <rFont val="Tahoma"/>
            <family val="2"/>
          </rPr>
          <t>CEPICI:Prière lier la facture scannée</t>
        </r>
        <r>
          <rPr>
            <sz val="9"/>
            <color indexed="81"/>
            <rFont val="Tahoma"/>
            <family val="2"/>
          </rPr>
          <t xml:space="preserve">
</t>
        </r>
      </text>
    </comment>
    <comment ref="G140" authorId="0" shapeId="0" xr:uid="{B94B2659-EDD8-4EB0-AF63-44EDD21393B8}">
      <text>
        <r>
          <rPr>
            <b/>
            <sz val="9"/>
            <color indexed="81"/>
            <rFont val="Tahoma"/>
            <family val="2"/>
          </rPr>
          <t>CEPICI:Prière lier la DD scannée</t>
        </r>
        <r>
          <rPr>
            <sz val="9"/>
            <color indexed="81"/>
            <rFont val="Tahoma"/>
            <family val="2"/>
          </rPr>
          <t xml:space="preserve">
</t>
        </r>
      </text>
    </comment>
    <comment ref="F141" authorId="0" shapeId="0" xr:uid="{16A2DF53-4E88-4371-BAF0-533C2BACB841}">
      <text>
        <r>
          <rPr>
            <b/>
            <sz val="9"/>
            <color indexed="81"/>
            <rFont val="Tahoma"/>
            <family val="2"/>
          </rPr>
          <t>CEPICI:Prière lier la facture scannée</t>
        </r>
        <r>
          <rPr>
            <sz val="9"/>
            <color indexed="81"/>
            <rFont val="Tahoma"/>
            <family val="2"/>
          </rPr>
          <t xml:space="preserve">
</t>
        </r>
      </text>
    </comment>
    <comment ref="G141" authorId="0" shapeId="0" xr:uid="{95A2BB77-FFD7-4DCB-A335-C4E394E42333}">
      <text>
        <r>
          <rPr>
            <b/>
            <sz val="9"/>
            <color indexed="81"/>
            <rFont val="Tahoma"/>
            <family val="2"/>
          </rPr>
          <t>CEPICI:Prière lier la DD scannée</t>
        </r>
        <r>
          <rPr>
            <sz val="9"/>
            <color indexed="81"/>
            <rFont val="Tahoma"/>
            <family val="2"/>
          </rPr>
          <t xml:space="preserve">
</t>
        </r>
      </text>
    </comment>
    <comment ref="F142" authorId="0" shapeId="0" xr:uid="{DC52E313-A980-4B2E-A34E-66B42BF92608}">
      <text>
        <r>
          <rPr>
            <b/>
            <sz val="9"/>
            <color indexed="81"/>
            <rFont val="Tahoma"/>
            <family val="2"/>
          </rPr>
          <t>CEPICI:Prière lier la facture scannée</t>
        </r>
        <r>
          <rPr>
            <sz val="9"/>
            <color indexed="81"/>
            <rFont val="Tahoma"/>
            <family val="2"/>
          </rPr>
          <t xml:space="preserve">
</t>
        </r>
      </text>
    </comment>
    <comment ref="G142" authorId="0" shapeId="0" xr:uid="{EC7335BF-76DA-44C1-84C4-B10A55B31AE5}">
      <text>
        <r>
          <rPr>
            <b/>
            <sz val="9"/>
            <color indexed="81"/>
            <rFont val="Tahoma"/>
            <family val="2"/>
          </rPr>
          <t>CEPICI:Prière lier la DD scannée</t>
        </r>
        <r>
          <rPr>
            <sz val="9"/>
            <color indexed="81"/>
            <rFont val="Tahoma"/>
            <family val="2"/>
          </rPr>
          <t xml:space="preserve">
</t>
        </r>
      </text>
    </comment>
    <comment ref="F143" authorId="0" shapeId="0" xr:uid="{8820E23B-5FBC-4F0B-9B61-7AA607C14F4C}">
      <text>
        <r>
          <rPr>
            <b/>
            <sz val="9"/>
            <color indexed="81"/>
            <rFont val="Tahoma"/>
            <family val="2"/>
          </rPr>
          <t>CEPICI:Prière lier la facture scannée</t>
        </r>
        <r>
          <rPr>
            <sz val="9"/>
            <color indexed="81"/>
            <rFont val="Tahoma"/>
            <family val="2"/>
          </rPr>
          <t xml:space="preserve">
</t>
        </r>
      </text>
    </comment>
    <comment ref="G143" authorId="0" shapeId="0" xr:uid="{F8A2B417-A6AF-4191-AF57-13B95464DA21}">
      <text>
        <r>
          <rPr>
            <b/>
            <sz val="9"/>
            <color indexed="81"/>
            <rFont val="Tahoma"/>
            <family val="2"/>
          </rPr>
          <t>CEPICI:Prière lier la DD scannée</t>
        </r>
        <r>
          <rPr>
            <sz val="9"/>
            <color indexed="81"/>
            <rFont val="Tahoma"/>
            <family val="2"/>
          </rPr>
          <t xml:space="preserve">
</t>
        </r>
      </text>
    </comment>
    <comment ref="F144" authorId="0" shapeId="0" xr:uid="{176C9F1D-56E2-4BE9-A815-948405FEAE4F}">
      <text>
        <r>
          <rPr>
            <b/>
            <sz val="9"/>
            <color indexed="81"/>
            <rFont val="Tahoma"/>
            <family val="2"/>
          </rPr>
          <t>CEPICI:Prière lier la facture scannée</t>
        </r>
        <r>
          <rPr>
            <sz val="9"/>
            <color indexed="81"/>
            <rFont val="Tahoma"/>
            <family val="2"/>
          </rPr>
          <t xml:space="preserve">
</t>
        </r>
      </text>
    </comment>
    <comment ref="G144" authorId="0" shapeId="0" xr:uid="{CCEBD38F-FA65-4075-9EC5-FE9DDFD88DB2}">
      <text>
        <r>
          <rPr>
            <b/>
            <sz val="9"/>
            <color indexed="81"/>
            <rFont val="Tahoma"/>
            <family val="2"/>
          </rPr>
          <t>CEPICI:Prière lier la DD scannée</t>
        </r>
        <r>
          <rPr>
            <sz val="9"/>
            <color indexed="81"/>
            <rFont val="Tahoma"/>
            <family val="2"/>
          </rPr>
          <t xml:space="preserve">
</t>
        </r>
      </text>
    </comment>
    <comment ref="F145" authorId="0" shapeId="0" xr:uid="{5F8D85A8-03A4-420D-8BF1-A0C8FD91706D}">
      <text>
        <r>
          <rPr>
            <b/>
            <sz val="9"/>
            <color indexed="81"/>
            <rFont val="Tahoma"/>
            <family val="2"/>
          </rPr>
          <t>CEPICI:Prière lier la facture scannée</t>
        </r>
        <r>
          <rPr>
            <sz val="9"/>
            <color indexed="81"/>
            <rFont val="Tahoma"/>
            <family val="2"/>
          </rPr>
          <t xml:space="preserve">
</t>
        </r>
      </text>
    </comment>
    <comment ref="G145" authorId="0" shapeId="0" xr:uid="{B6A1AEEA-7208-4104-9057-650A15D8D601}">
      <text>
        <r>
          <rPr>
            <b/>
            <sz val="9"/>
            <color indexed="81"/>
            <rFont val="Tahoma"/>
            <family val="2"/>
          </rPr>
          <t>CEPICI:Prière lier la DD scannée</t>
        </r>
        <r>
          <rPr>
            <sz val="9"/>
            <color indexed="81"/>
            <rFont val="Tahoma"/>
            <family val="2"/>
          </rPr>
          <t xml:space="preserve">
</t>
        </r>
      </text>
    </comment>
    <comment ref="F146" authorId="0" shapeId="0" xr:uid="{83543EEF-6C0A-4D7C-8366-5F39828B69B4}">
      <text>
        <r>
          <rPr>
            <b/>
            <sz val="9"/>
            <color indexed="81"/>
            <rFont val="Tahoma"/>
            <family val="2"/>
          </rPr>
          <t>CEPICI:Prière lier la facture scannée</t>
        </r>
        <r>
          <rPr>
            <sz val="9"/>
            <color indexed="81"/>
            <rFont val="Tahoma"/>
            <family val="2"/>
          </rPr>
          <t xml:space="preserve">
</t>
        </r>
      </text>
    </comment>
    <comment ref="G146" authorId="0" shapeId="0" xr:uid="{4F789EEF-39A3-4B2D-8F2A-6BBE0BB23709}">
      <text>
        <r>
          <rPr>
            <b/>
            <sz val="9"/>
            <color indexed="81"/>
            <rFont val="Tahoma"/>
            <family val="2"/>
          </rPr>
          <t>CEPICI:Prière lier la DD scannée</t>
        </r>
        <r>
          <rPr>
            <sz val="9"/>
            <color indexed="81"/>
            <rFont val="Tahoma"/>
            <family val="2"/>
          </rPr>
          <t xml:space="preserve">
</t>
        </r>
      </text>
    </comment>
    <comment ref="F147" authorId="0" shapeId="0" xr:uid="{EEFCBE40-9B9E-4EAF-9BF8-490B89B5AF40}">
      <text>
        <r>
          <rPr>
            <b/>
            <sz val="9"/>
            <color indexed="81"/>
            <rFont val="Tahoma"/>
            <family val="2"/>
          </rPr>
          <t>CEPICI:Prière lier la facture scannée</t>
        </r>
        <r>
          <rPr>
            <sz val="9"/>
            <color indexed="81"/>
            <rFont val="Tahoma"/>
            <family val="2"/>
          </rPr>
          <t xml:space="preserve">
</t>
        </r>
      </text>
    </comment>
    <comment ref="G147" authorId="0" shapeId="0" xr:uid="{31CB9A2D-8C7B-41BF-9332-98986E370315}">
      <text>
        <r>
          <rPr>
            <b/>
            <sz val="9"/>
            <color indexed="81"/>
            <rFont val="Tahoma"/>
            <family val="2"/>
          </rPr>
          <t>CEPICI:Prière lier la DD scannée</t>
        </r>
        <r>
          <rPr>
            <sz val="9"/>
            <color indexed="81"/>
            <rFont val="Tahoma"/>
            <family val="2"/>
          </rPr>
          <t xml:space="preserve">
</t>
        </r>
      </text>
    </comment>
    <comment ref="F148" authorId="0" shapeId="0" xr:uid="{24AA3C9D-B32C-4C39-9A91-C2AB3C147BCB}">
      <text>
        <r>
          <rPr>
            <b/>
            <sz val="9"/>
            <color indexed="81"/>
            <rFont val="Tahoma"/>
            <family val="2"/>
          </rPr>
          <t>CEPICI:Prière lier la facture scannée</t>
        </r>
        <r>
          <rPr>
            <sz val="9"/>
            <color indexed="81"/>
            <rFont val="Tahoma"/>
            <family val="2"/>
          </rPr>
          <t xml:space="preserve">
</t>
        </r>
      </text>
    </comment>
    <comment ref="G148" authorId="0" shapeId="0" xr:uid="{09544D0F-F736-449E-BAC7-3EBD67433857}">
      <text>
        <r>
          <rPr>
            <b/>
            <sz val="9"/>
            <color indexed="81"/>
            <rFont val="Tahoma"/>
            <family val="2"/>
          </rPr>
          <t>CEPICI:Prière lier la DD scannée</t>
        </r>
        <r>
          <rPr>
            <sz val="9"/>
            <color indexed="81"/>
            <rFont val="Tahoma"/>
            <family val="2"/>
          </rPr>
          <t xml:space="preserve">
</t>
        </r>
      </text>
    </comment>
    <comment ref="F149" authorId="0" shapeId="0" xr:uid="{7B69684E-CB1A-4D9A-A484-EAB417728C33}">
      <text>
        <r>
          <rPr>
            <b/>
            <sz val="9"/>
            <color indexed="81"/>
            <rFont val="Tahoma"/>
            <family val="2"/>
          </rPr>
          <t>CEPICI:Prière lier la facture scannée</t>
        </r>
        <r>
          <rPr>
            <sz val="9"/>
            <color indexed="81"/>
            <rFont val="Tahoma"/>
            <family val="2"/>
          </rPr>
          <t xml:space="preserve">
</t>
        </r>
      </text>
    </comment>
    <comment ref="G149" authorId="0" shapeId="0" xr:uid="{CE5D8188-1195-428B-91FB-0183924EA2E0}">
      <text>
        <r>
          <rPr>
            <b/>
            <sz val="9"/>
            <color indexed="81"/>
            <rFont val="Tahoma"/>
            <family val="2"/>
          </rPr>
          <t>CEPICI:Prière lier la DD scannée</t>
        </r>
        <r>
          <rPr>
            <sz val="9"/>
            <color indexed="81"/>
            <rFont val="Tahoma"/>
            <family val="2"/>
          </rPr>
          <t xml:space="preserve">
</t>
        </r>
      </text>
    </comment>
    <comment ref="F150" authorId="0" shapeId="0" xr:uid="{5BF2C31F-885E-443B-BF90-5DC7747A9C46}">
      <text>
        <r>
          <rPr>
            <b/>
            <sz val="9"/>
            <color indexed="81"/>
            <rFont val="Tahoma"/>
            <family val="2"/>
          </rPr>
          <t>CEPICI:Prière lier la facture scannée</t>
        </r>
        <r>
          <rPr>
            <sz val="9"/>
            <color indexed="81"/>
            <rFont val="Tahoma"/>
            <family val="2"/>
          </rPr>
          <t xml:space="preserve">
</t>
        </r>
      </text>
    </comment>
    <comment ref="G150" authorId="0" shapeId="0" xr:uid="{B4852610-DAFB-42FD-9A05-DD482C343386}">
      <text>
        <r>
          <rPr>
            <b/>
            <sz val="9"/>
            <color indexed="81"/>
            <rFont val="Tahoma"/>
            <family val="2"/>
          </rPr>
          <t>CEPICI:Prière lier la DD scannée</t>
        </r>
        <r>
          <rPr>
            <sz val="9"/>
            <color indexed="81"/>
            <rFont val="Tahoma"/>
            <family val="2"/>
          </rPr>
          <t xml:space="preserve">
</t>
        </r>
      </text>
    </comment>
    <comment ref="F151" authorId="0" shapeId="0" xr:uid="{6191C57A-EAA0-400E-B17B-C986E7DA3EA4}">
      <text>
        <r>
          <rPr>
            <b/>
            <sz val="9"/>
            <color indexed="81"/>
            <rFont val="Tahoma"/>
            <family val="2"/>
          </rPr>
          <t>CEPICI:Prière lier la facture scannée</t>
        </r>
        <r>
          <rPr>
            <sz val="9"/>
            <color indexed="81"/>
            <rFont val="Tahoma"/>
            <family val="2"/>
          </rPr>
          <t xml:space="preserve">
</t>
        </r>
      </text>
    </comment>
    <comment ref="G151" authorId="0" shapeId="0" xr:uid="{FBD1D6DE-FDB0-4D03-BA60-B0A49AC5C187}">
      <text>
        <r>
          <rPr>
            <b/>
            <sz val="9"/>
            <color indexed="81"/>
            <rFont val="Tahoma"/>
            <family val="2"/>
          </rPr>
          <t>CEPICI:Prière lier la DD scannée</t>
        </r>
        <r>
          <rPr>
            <sz val="9"/>
            <color indexed="81"/>
            <rFont val="Tahoma"/>
            <family val="2"/>
          </rPr>
          <t xml:space="preserve">
</t>
        </r>
      </text>
    </comment>
    <comment ref="F152" authorId="0" shapeId="0" xr:uid="{0AAC6D04-3190-4A45-A322-457496AE555B}">
      <text>
        <r>
          <rPr>
            <b/>
            <sz val="9"/>
            <color indexed="81"/>
            <rFont val="Tahoma"/>
            <family val="2"/>
          </rPr>
          <t>CEPICI:Prière lier la facture scannée</t>
        </r>
        <r>
          <rPr>
            <sz val="9"/>
            <color indexed="81"/>
            <rFont val="Tahoma"/>
            <family val="2"/>
          </rPr>
          <t xml:space="preserve">
</t>
        </r>
      </text>
    </comment>
    <comment ref="G152" authorId="0" shapeId="0" xr:uid="{BFD252C4-CBCC-41B9-8CA6-DC50913D7AD3}">
      <text>
        <r>
          <rPr>
            <b/>
            <sz val="9"/>
            <color indexed="81"/>
            <rFont val="Tahoma"/>
            <family val="2"/>
          </rPr>
          <t>CEPICI:Prière lier la DD scannée</t>
        </r>
        <r>
          <rPr>
            <sz val="9"/>
            <color indexed="81"/>
            <rFont val="Tahoma"/>
            <family val="2"/>
          </rPr>
          <t xml:space="preserve">
</t>
        </r>
      </text>
    </comment>
    <comment ref="F153" authorId="0" shapeId="0" xr:uid="{B66564A4-1F8D-42A3-9CF8-7F683392ECB9}">
      <text>
        <r>
          <rPr>
            <b/>
            <sz val="9"/>
            <color indexed="81"/>
            <rFont val="Tahoma"/>
            <family val="2"/>
          </rPr>
          <t>CEPICI:Prière lier la facture scannée</t>
        </r>
        <r>
          <rPr>
            <sz val="9"/>
            <color indexed="81"/>
            <rFont val="Tahoma"/>
            <family val="2"/>
          </rPr>
          <t xml:space="preserve">
</t>
        </r>
      </text>
    </comment>
    <comment ref="G153" authorId="0" shapeId="0" xr:uid="{B51300E8-61FC-4320-B17D-F2A9BB520154}">
      <text>
        <r>
          <rPr>
            <b/>
            <sz val="9"/>
            <color indexed="81"/>
            <rFont val="Tahoma"/>
            <family val="2"/>
          </rPr>
          <t>CEPICI:Prière lier la DD scannée</t>
        </r>
        <r>
          <rPr>
            <sz val="9"/>
            <color indexed="81"/>
            <rFont val="Tahoma"/>
            <family val="2"/>
          </rPr>
          <t xml:space="preserve">
</t>
        </r>
      </text>
    </comment>
    <comment ref="F154" authorId="0" shapeId="0" xr:uid="{39EEDC0A-C814-4A7C-9C97-8711F73750F1}">
      <text>
        <r>
          <rPr>
            <b/>
            <sz val="9"/>
            <color indexed="81"/>
            <rFont val="Tahoma"/>
            <family val="2"/>
          </rPr>
          <t>CEPICI:Prière lier la facture scannée</t>
        </r>
        <r>
          <rPr>
            <sz val="9"/>
            <color indexed="81"/>
            <rFont val="Tahoma"/>
            <family val="2"/>
          </rPr>
          <t xml:space="preserve">
</t>
        </r>
      </text>
    </comment>
    <comment ref="G154" authorId="0" shapeId="0" xr:uid="{A341BF10-7C60-43F9-849B-2B0F02805210}">
      <text>
        <r>
          <rPr>
            <b/>
            <sz val="9"/>
            <color indexed="81"/>
            <rFont val="Tahoma"/>
            <family val="2"/>
          </rPr>
          <t>CEPICI:Prière lier la DD scannée</t>
        </r>
        <r>
          <rPr>
            <sz val="9"/>
            <color indexed="81"/>
            <rFont val="Tahoma"/>
            <family val="2"/>
          </rPr>
          <t xml:space="preserve">
</t>
        </r>
      </text>
    </comment>
    <comment ref="F155" authorId="0" shapeId="0" xr:uid="{B85AA679-3CBC-4972-9FAD-F782EAB2635D}">
      <text>
        <r>
          <rPr>
            <b/>
            <sz val="9"/>
            <color indexed="81"/>
            <rFont val="Tahoma"/>
            <family val="2"/>
          </rPr>
          <t>CEPICI:Prière lier la facture scannée</t>
        </r>
        <r>
          <rPr>
            <sz val="9"/>
            <color indexed="81"/>
            <rFont val="Tahoma"/>
            <family val="2"/>
          </rPr>
          <t xml:space="preserve">
</t>
        </r>
      </text>
    </comment>
    <comment ref="G155" authorId="0" shapeId="0" xr:uid="{6E608D46-6D49-40B0-A941-5262874333C6}">
      <text>
        <r>
          <rPr>
            <b/>
            <sz val="9"/>
            <color indexed="81"/>
            <rFont val="Tahoma"/>
            <family val="2"/>
          </rPr>
          <t>CEPICI:Prière lier la DD scannée</t>
        </r>
        <r>
          <rPr>
            <sz val="9"/>
            <color indexed="81"/>
            <rFont val="Tahoma"/>
            <family val="2"/>
          </rPr>
          <t xml:space="preserve">
</t>
        </r>
      </text>
    </comment>
    <comment ref="F156" authorId="0" shapeId="0" xr:uid="{F20002E9-4531-4559-89E3-201B86BF2409}">
      <text>
        <r>
          <rPr>
            <b/>
            <sz val="9"/>
            <color indexed="81"/>
            <rFont val="Tahoma"/>
            <family val="2"/>
          </rPr>
          <t>CEPICI:Prière lier la facture scannée</t>
        </r>
        <r>
          <rPr>
            <sz val="9"/>
            <color indexed="81"/>
            <rFont val="Tahoma"/>
            <family val="2"/>
          </rPr>
          <t xml:space="preserve">
</t>
        </r>
      </text>
    </comment>
    <comment ref="G156" authorId="0" shapeId="0" xr:uid="{5F364E45-41CA-495B-88C3-0AF90687E0DD}">
      <text>
        <r>
          <rPr>
            <b/>
            <sz val="9"/>
            <color indexed="81"/>
            <rFont val="Tahoma"/>
            <family val="2"/>
          </rPr>
          <t>CEPICI:Prière lier la DD scannée</t>
        </r>
        <r>
          <rPr>
            <sz val="9"/>
            <color indexed="81"/>
            <rFont val="Tahoma"/>
            <family val="2"/>
          </rPr>
          <t xml:space="preserve">
</t>
        </r>
      </text>
    </comment>
    <comment ref="F157" authorId="0" shapeId="0" xr:uid="{875353F1-AA91-4583-BF08-2E9A6388C6B1}">
      <text>
        <r>
          <rPr>
            <b/>
            <sz val="9"/>
            <color indexed="81"/>
            <rFont val="Tahoma"/>
            <family val="2"/>
          </rPr>
          <t>CEPICI:Prière lier la facture scannée</t>
        </r>
        <r>
          <rPr>
            <sz val="9"/>
            <color indexed="81"/>
            <rFont val="Tahoma"/>
            <family val="2"/>
          </rPr>
          <t xml:space="preserve">
</t>
        </r>
      </text>
    </comment>
    <comment ref="G157" authorId="0" shapeId="0" xr:uid="{2C6A53CF-5B05-4A62-B862-FF637EC16C71}">
      <text>
        <r>
          <rPr>
            <b/>
            <sz val="9"/>
            <color indexed="81"/>
            <rFont val="Tahoma"/>
            <family val="2"/>
          </rPr>
          <t>CEPICI:Prière lier la DD scannée</t>
        </r>
        <r>
          <rPr>
            <sz val="9"/>
            <color indexed="81"/>
            <rFont val="Tahoma"/>
            <family val="2"/>
          </rPr>
          <t xml:space="preserve">
</t>
        </r>
      </text>
    </comment>
    <comment ref="F158" authorId="0" shapeId="0" xr:uid="{1474CA06-EFD7-472D-A0D7-D0C6BDE79B64}">
      <text>
        <r>
          <rPr>
            <b/>
            <sz val="9"/>
            <color indexed="81"/>
            <rFont val="Tahoma"/>
            <family val="2"/>
          </rPr>
          <t>CEPICI:Prière lier la facture scannée</t>
        </r>
        <r>
          <rPr>
            <sz val="9"/>
            <color indexed="81"/>
            <rFont val="Tahoma"/>
            <family val="2"/>
          </rPr>
          <t xml:space="preserve">
</t>
        </r>
      </text>
    </comment>
    <comment ref="G158" authorId="0" shapeId="0" xr:uid="{637BFCCE-3B03-41C5-9E0D-978EA58E10B9}">
      <text>
        <r>
          <rPr>
            <b/>
            <sz val="9"/>
            <color indexed="81"/>
            <rFont val="Tahoma"/>
            <family val="2"/>
          </rPr>
          <t>CEPICI:Prière lier la DD scannée</t>
        </r>
        <r>
          <rPr>
            <sz val="9"/>
            <color indexed="81"/>
            <rFont val="Tahoma"/>
            <family val="2"/>
          </rPr>
          <t xml:space="preserve">
</t>
        </r>
      </text>
    </comment>
    <comment ref="F159" authorId="0" shapeId="0" xr:uid="{3EB52BE1-071C-4277-9D55-99918591EBE3}">
      <text>
        <r>
          <rPr>
            <b/>
            <sz val="9"/>
            <color indexed="81"/>
            <rFont val="Tahoma"/>
            <family val="2"/>
          </rPr>
          <t>CEPICI:Prière lier la facture scannée</t>
        </r>
        <r>
          <rPr>
            <sz val="9"/>
            <color indexed="81"/>
            <rFont val="Tahoma"/>
            <family val="2"/>
          </rPr>
          <t xml:space="preserve">
</t>
        </r>
      </text>
    </comment>
    <comment ref="G159" authorId="0" shapeId="0" xr:uid="{0A4B7380-C9F7-484D-B99E-86BBEAA7CB5C}">
      <text>
        <r>
          <rPr>
            <b/>
            <sz val="9"/>
            <color indexed="81"/>
            <rFont val="Tahoma"/>
            <family val="2"/>
          </rPr>
          <t>CEPICI:Prière lier la DD scannée</t>
        </r>
        <r>
          <rPr>
            <sz val="9"/>
            <color indexed="81"/>
            <rFont val="Tahoma"/>
            <family val="2"/>
          </rPr>
          <t xml:space="preserve">
</t>
        </r>
      </text>
    </comment>
    <comment ref="F160" authorId="0" shapeId="0" xr:uid="{6BF6415C-1C52-4A33-8D70-B373DAC73AAE}">
      <text>
        <r>
          <rPr>
            <b/>
            <sz val="9"/>
            <color indexed="81"/>
            <rFont val="Tahoma"/>
            <family val="2"/>
          </rPr>
          <t>CEPICI:Prière lier la facture scannée</t>
        </r>
        <r>
          <rPr>
            <sz val="9"/>
            <color indexed="81"/>
            <rFont val="Tahoma"/>
            <family val="2"/>
          </rPr>
          <t xml:space="preserve">
</t>
        </r>
      </text>
    </comment>
    <comment ref="G160" authorId="0" shapeId="0" xr:uid="{7454982F-C3E7-4530-97DB-A3F293BE3765}">
      <text>
        <r>
          <rPr>
            <b/>
            <sz val="9"/>
            <color indexed="81"/>
            <rFont val="Tahoma"/>
            <family val="2"/>
          </rPr>
          <t>CEPICI:Prière lier la DD scannée</t>
        </r>
        <r>
          <rPr>
            <sz val="9"/>
            <color indexed="81"/>
            <rFont val="Tahoma"/>
            <family val="2"/>
          </rPr>
          <t xml:space="preserve">
</t>
        </r>
      </text>
    </comment>
    <comment ref="F161" authorId="0" shapeId="0" xr:uid="{0AE8045E-5ADB-406E-87B1-753F6EB32138}">
      <text>
        <r>
          <rPr>
            <b/>
            <sz val="9"/>
            <color indexed="81"/>
            <rFont val="Tahoma"/>
            <family val="2"/>
          </rPr>
          <t>CEPICI:Prière lier la facture scannée</t>
        </r>
        <r>
          <rPr>
            <sz val="9"/>
            <color indexed="81"/>
            <rFont val="Tahoma"/>
            <family val="2"/>
          </rPr>
          <t xml:space="preserve">
</t>
        </r>
      </text>
    </comment>
    <comment ref="G161" authorId="0" shapeId="0" xr:uid="{342403C8-B8FF-4403-BAD5-C0BE0FE3B7F8}">
      <text>
        <r>
          <rPr>
            <b/>
            <sz val="9"/>
            <color indexed="81"/>
            <rFont val="Tahoma"/>
            <family val="2"/>
          </rPr>
          <t>CEPICI:Prière lier la DD scannée</t>
        </r>
        <r>
          <rPr>
            <sz val="9"/>
            <color indexed="81"/>
            <rFont val="Tahoma"/>
            <family val="2"/>
          </rPr>
          <t xml:space="preserve">
</t>
        </r>
      </text>
    </comment>
    <comment ref="F162" authorId="0" shapeId="0" xr:uid="{C8FA7421-78B4-408C-A755-6ED4590512BC}">
      <text>
        <r>
          <rPr>
            <b/>
            <sz val="9"/>
            <color indexed="81"/>
            <rFont val="Tahoma"/>
            <family val="2"/>
          </rPr>
          <t>CEPICI:Prière lier la facture scannée</t>
        </r>
        <r>
          <rPr>
            <sz val="9"/>
            <color indexed="81"/>
            <rFont val="Tahoma"/>
            <family val="2"/>
          </rPr>
          <t xml:space="preserve">
</t>
        </r>
      </text>
    </comment>
    <comment ref="G162" authorId="0" shapeId="0" xr:uid="{EC7BE97B-95A2-4579-BCC9-C178334A6FA5}">
      <text>
        <r>
          <rPr>
            <b/>
            <sz val="9"/>
            <color indexed="81"/>
            <rFont val="Tahoma"/>
            <family val="2"/>
          </rPr>
          <t>CEPICI:Prière lier la DD scannée</t>
        </r>
        <r>
          <rPr>
            <sz val="9"/>
            <color indexed="81"/>
            <rFont val="Tahoma"/>
            <family val="2"/>
          </rPr>
          <t xml:space="preserve">
</t>
        </r>
      </text>
    </comment>
    <comment ref="F163" authorId="0" shapeId="0" xr:uid="{6206E286-0562-4C97-941A-133D2819B00E}">
      <text>
        <r>
          <rPr>
            <b/>
            <sz val="9"/>
            <color indexed="81"/>
            <rFont val="Tahoma"/>
            <family val="2"/>
          </rPr>
          <t>CEPICI:Prière lier la facture scannée</t>
        </r>
        <r>
          <rPr>
            <sz val="9"/>
            <color indexed="81"/>
            <rFont val="Tahoma"/>
            <family val="2"/>
          </rPr>
          <t xml:space="preserve">
</t>
        </r>
      </text>
    </comment>
    <comment ref="G163" authorId="0" shapeId="0" xr:uid="{B5BCCE4E-C7CA-4D62-BF56-AB53CD42C011}">
      <text>
        <r>
          <rPr>
            <b/>
            <sz val="9"/>
            <color indexed="81"/>
            <rFont val="Tahoma"/>
            <family val="2"/>
          </rPr>
          <t>CEPICI:Prière lier la DD scannée</t>
        </r>
        <r>
          <rPr>
            <sz val="9"/>
            <color indexed="81"/>
            <rFont val="Tahoma"/>
            <family val="2"/>
          </rPr>
          <t xml:space="preserve">
</t>
        </r>
      </text>
    </comment>
    <comment ref="F164" authorId="0" shapeId="0" xr:uid="{0E2A9DD8-5D5F-4732-AF43-74CE2D95A375}">
      <text>
        <r>
          <rPr>
            <b/>
            <sz val="9"/>
            <color indexed="81"/>
            <rFont val="Tahoma"/>
            <family val="2"/>
          </rPr>
          <t>CEPICI:Prière lier la facture scannée</t>
        </r>
        <r>
          <rPr>
            <sz val="9"/>
            <color indexed="81"/>
            <rFont val="Tahoma"/>
            <family val="2"/>
          </rPr>
          <t xml:space="preserve">
</t>
        </r>
      </text>
    </comment>
    <comment ref="G164" authorId="0" shapeId="0" xr:uid="{71BFC668-FBA3-47D1-9F4D-52D5ECAE4CEA}">
      <text>
        <r>
          <rPr>
            <b/>
            <sz val="9"/>
            <color indexed="81"/>
            <rFont val="Tahoma"/>
            <family val="2"/>
          </rPr>
          <t>CEPICI:Prière lier la DD scannée</t>
        </r>
        <r>
          <rPr>
            <sz val="9"/>
            <color indexed="81"/>
            <rFont val="Tahoma"/>
            <family val="2"/>
          </rPr>
          <t xml:space="preserve">
</t>
        </r>
      </text>
    </comment>
    <comment ref="F165" authorId="0" shapeId="0" xr:uid="{595589F6-FB35-4BE2-8DB1-ABF3CB00B345}">
      <text>
        <r>
          <rPr>
            <b/>
            <sz val="9"/>
            <color indexed="81"/>
            <rFont val="Tahoma"/>
            <family val="2"/>
          </rPr>
          <t>CEPICI:Prière lier la facture scannée</t>
        </r>
        <r>
          <rPr>
            <sz val="9"/>
            <color indexed="81"/>
            <rFont val="Tahoma"/>
            <family val="2"/>
          </rPr>
          <t xml:space="preserve">
</t>
        </r>
      </text>
    </comment>
    <comment ref="G165" authorId="0" shapeId="0" xr:uid="{0F1A7D7E-D37F-471A-AA5D-3940CB610660}">
      <text>
        <r>
          <rPr>
            <b/>
            <sz val="9"/>
            <color indexed="81"/>
            <rFont val="Tahoma"/>
            <family val="2"/>
          </rPr>
          <t>CEPICI:Prière lier la DD scannée</t>
        </r>
        <r>
          <rPr>
            <sz val="9"/>
            <color indexed="81"/>
            <rFont val="Tahoma"/>
            <family val="2"/>
          </rPr>
          <t xml:space="preserve">
</t>
        </r>
      </text>
    </comment>
    <comment ref="F166" authorId="0" shapeId="0" xr:uid="{93A2D766-CDB3-4B2C-A6DF-D0ED89E06DA2}">
      <text>
        <r>
          <rPr>
            <b/>
            <sz val="9"/>
            <color indexed="81"/>
            <rFont val="Tahoma"/>
            <family val="2"/>
          </rPr>
          <t>CEPICI:Prière lier la facture scannée</t>
        </r>
        <r>
          <rPr>
            <sz val="9"/>
            <color indexed="81"/>
            <rFont val="Tahoma"/>
            <family val="2"/>
          </rPr>
          <t xml:space="preserve">
</t>
        </r>
      </text>
    </comment>
    <comment ref="G166" authorId="0" shapeId="0" xr:uid="{BE29E98B-0DEC-4144-969D-996E257B9653}">
      <text>
        <r>
          <rPr>
            <b/>
            <sz val="9"/>
            <color indexed="81"/>
            <rFont val="Tahoma"/>
            <family val="2"/>
          </rPr>
          <t>CEPICI:Prière lier la DD scannée</t>
        </r>
        <r>
          <rPr>
            <sz val="9"/>
            <color indexed="81"/>
            <rFont val="Tahoma"/>
            <family val="2"/>
          </rPr>
          <t xml:space="preserve">
</t>
        </r>
      </text>
    </comment>
    <comment ref="F167" authorId="0" shapeId="0" xr:uid="{93B2BD9F-4F13-422D-98B5-11DD0B2CEAFA}">
      <text>
        <r>
          <rPr>
            <b/>
            <sz val="9"/>
            <color indexed="81"/>
            <rFont val="Tahoma"/>
            <family val="2"/>
          </rPr>
          <t>CEPICI:Prière lier la facture scannée</t>
        </r>
        <r>
          <rPr>
            <sz val="9"/>
            <color indexed="81"/>
            <rFont val="Tahoma"/>
            <family val="2"/>
          </rPr>
          <t xml:space="preserve">
</t>
        </r>
      </text>
    </comment>
    <comment ref="G167" authorId="0" shapeId="0" xr:uid="{8AC88CED-5704-4731-88F0-6B246AB5BA26}">
      <text>
        <r>
          <rPr>
            <b/>
            <sz val="9"/>
            <color indexed="81"/>
            <rFont val="Tahoma"/>
            <family val="2"/>
          </rPr>
          <t>CEPICI:Prière lier la DD scannée</t>
        </r>
        <r>
          <rPr>
            <sz val="9"/>
            <color indexed="81"/>
            <rFont val="Tahoma"/>
            <family val="2"/>
          </rPr>
          <t xml:space="preserve">
</t>
        </r>
      </text>
    </comment>
    <comment ref="F168" authorId="0" shapeId="0" xr:uid="{C4175BF4-DBD4-45AA-83AC-8071555B99C3}">
      <text>
        <r>
          <rPr>
            <b/>
            <sz val="9"/>
            <color indexed="81"/>
            <rFont val="Tahoma"/>
            <family val="2"/>
          </rPr>
          <t>CEPICI:Prière lier la facture scannée</t>
        </r>
        <r>
          <rPr>
            <sz val="9"/>
            <color indexed="81"/>
            <rFont val="Tahoma"/>
            <family val="2"/>
          </rPr>
          <t xml:space="preserve">
</t>
        </r>
      </text>
    </comment>
    <comment ref="G168" authorId="0" shapeId="0" xr:uid="{9ABEC90C-0DB2-4AD5-A08F-3AC02B6301FC}">
      <text>
        <r>
          <rPr>
            <b/>
            <sz val="9"/>
            <color indexed="81"/>
            <rFont val="Tahoma"/>
            <family val="2"/>
          </rPr>
          <t>CEPICI:Prière lier la DD scannée</t>
        </r>
        <r>
          <rPr>
            <sz val="9"/>
            <color indexed="81"/>
            <rFont val="Tahoma"/>
            <family val="2"/>
          </rPr>
          <t xml:space="preserve">
</t>
        </r>
      </text>
    </comment>
    <comment ref="F169" authorId="0" shapeId="0" xr:uid="{218C7361-CA2F-431F-9B4A-5A3ED6B64853}">
      <text>
        <r>
          <rPr>
            <b/>
            <sz val="9"/>
            <color indexed="81"/>
            <rFont val="Tahoma"/>
            <family val="2"/>
          </rPr>
          <t>CEPICI:Prière lier la facture scannée</t>
        </r>
        <r>
          <rPr>
            <sz val="9"/>
            <color indexed="81"/>
            <rFont val="Tahoma"/>
            <family val="2"/>
          </rPr>
          <t xml:space="preserve">
</t>
        </r>
      </text>
    </comment>
    <comment ref="G169" authorId="0" shapeId="0" xr:uid="{BE3DF7B7-16CD-43EE-ABAC-5746C064CE6A}">
      <text>
        <r>
          <rPr>
            <b/>
            <sz val="9"/>
            <color indexed="81"/>
            <rFont val="Tahoma"/>
            <family val="2"/>
          </rPr>
          <t>CEPICI:Prière lier la DD scannée</t>
        </r>
        <r>
          <rPr>
            <sz val="9"/>
            <color indexed="81"/>
            <rFont val="Tahoma"/>
            <family val="2"/>
          </rPr>
          <t xml:space="preserve">
</t>
        </r>
      </text>
    </comment>
    <comment ref="F170" authorId="0" shapeId="0" xr:uid="{2666FF72-3B14-4348-897D-9266E905A1B5}">
      <text>
        <r>
          <rPr>
            <b/>
            <sz val="9"/>
            <color indexed="81"/>
            <rFont val="Tahoma"/>
            <family val="2"/>
          </rPr>
          <t>CEPICI:Prière lier la facture scannée</t>
        </r>
        <r>
          <rPr>
            <sz val="9"/>
            <color indexed="81"/>
            <rFont val="Tahoma"/>
            <family val="2"/>
          </rPr>
          <t xml:space="preserve">
</t>
        </r>
      </text>
    </comment>
    <comment ref="G170" authorId="0" shapeId="0" xr:uid="{16C93283-E718-41BE-81D0-0938C2E6929B}">
      <text>
        <r>
          <rPr>
            <b/>
            <sz val="9"/>
            <color indexed="81"/>
            <rFont val="Tahoma"/>
            <family val="2"/>
          </rPr>
          <t>CEPICI:Prière lier la DD scannée</t>
        </r>
        <r>
          <rPr>
            <sz val="9"/>
            <color indexed="81"/>
            <rFont val="Tahoma"/>
            <family val="2"/>
          </rPr>
          <t xml:space="preserve">
</t>
        </r>
      </text>
    </comment>
    <comment ref="F171" authorId="0" shapeId="0" xr:uid="{5DD9B32C-8558-4EED-AAF5-CE54F0AD0D93}">
      <text>
        <r>
          <rPr>
            <b/>
            <sz val="9"/>
            <color indexed="81"/>
            <rFont val="Tahoma"/>
            <family val="2"/>
          </rPr>
          <t>CEPICI:Prière lier la facture scannée</t>
        </r>
        <r>
          <rPr>
            <sz val="9"/>
            <color indexed="81"/>
            <rFont val="Tahoma"/>
            <family val="2"/>
          </rPr>
          <t xml:space="preserve">
</t>
        </r>
      </text>
    </comment>
    <comment ref="G171" authorId="0" shapeId="0" xr:uid="{9AF994D1-06D0-4F5A-96DF-92BA7297C0F5}">
      <text>
        <r>
          <rPr>
            <b/>
            <sz val="9"/>
            <color indexed="81"/>
            <rFont val="Tahoma"/>
            <family val="2"/>
          </rPr>
          <t>CEPICI:Prière lier la DD scannée</t>
        </r>
        <r>
          <rPr>
            <sz val="9"/>
            <color indexed="81"/>
            <rFont val="Tahoma"/>
            <family val="2"/>
          </rPr>
          <t xml:space="preserve">
</t>
        </r>
      </text>
    </comment>
    <comment ref="F172" authorId="0" shapeId="0" xr:uid="{51D12E37-7CEC-44C2-A735-E7373E383C65}">
      <text>
        <r>
          <rPr>
            <b/>
            <sz val="9"/>
            <color indexed="81"/>
            <rFont val="Tahoma"/>
            <family val="2"/>
          </rPr>
          <t>CEPICI:Prière lier la facture scannée</t>
        </r>
        <r>
          <rPr>
            <sz val="9"/>
            <color indexed="81"/>
            <rFont val="Tahoma"/>
            <family val="2"/>
          </rPr>
          <t xml:space="preserve">
</t>
        </r>
      </text>
    </comment>
    <comment ref="G172" authorId="0" shapeId="0" xr:uid="{93C89967-5D10-431B-91AB-81B1CDCB40FD}">
      <text>
        <r>
          <rPr>
            <b/>
            <sz val="9"/>
            <color indexed="81"/>
            <rFont val="Tahoma"/>
            <family val="2"/>
          </rPr>
          <t>CEPICI:Prière lier la DD scannée</t>
        </r>
        <r>
          <rPr>
            <sz val="9"/>
            <color indexed="81"/>
            <rFont val="Tahoma"/>
            <family val="2"/>
          </rPr>
          <t xml:space="preserve">
</t>
        </r>
      </text>
    </comment>
    <comment ref="F173" authorId="0" shapeId="0" xr:uid="{AACCF467-BF54-46A1-9AE5-52E34C441072}">
      <text>
        <r>
          <rPr>
            <b/>
            <sz val="9"/>
            <color indexed="81"/>
            <rFont val="Tahoma"/>
            <family val="2"/>
          </rPr>
          <t>CEPICI:Prière lier la facture scannée</t>
        </r>
        <r>
          <rPr>
            <sz val="9"/>
            <color indexed="81"/>
            <rFont val="Tahoma"/>
            <family val="2"/>
          </rPr>
          <t xml:space="preserve">
</t>
        </r>
      </text>
    </comment>
    <comment ref="G173" authorId="0" shapeId="0" xr:uid="{A6DB79A7-0BB5-4570-B51F-E34877119EE2}">
      <text>
        <r>
          <rPr>
            <b/>
            <sz val="9"/>
            <color indexed="81"/>
            <rFont val="Tahoma"/>
            <family val="2"/>
          </rPr>
          <t>CEPICI:Prière lier la DD scannée</t>
        </r>
        <r>
          <rPr>
            <sz val="9"/>
            <color indexed="81"/>
            <rFont val="Tahoma"/>
            <family val="2"/>
          </rPr>
          <t xml:space="preserve">
</t>
        </r>
      </text>
    </comment>
    <comment ref="F174" authorId="0" shapeId="0" xr:uid="{3021F516-61EF-4D4A-85A3-CAC1546C4588}">
      <text>
        <r>
          <rPr>
            <b/>
            <sz val="9"/>
            <color indexed="81"/>
            <rFont val="Tahoma"/>
            <family val="2"/>
          </rPr>
          <t>CEPICI:Prière lier la facture scannée</t>
        </r>
        <r>
          <rPr>
            <sz val="9"/>
            <color indexed="81"/>
            <rFont val="Tahoma"/>
            <family val="2"/>
          </rPr>
          <t xml:space="preserve">
</t>
        </r>
      </text>
    </comment>
    <comment ref="G174" authorId="0" shapeId="0" xr:uid="{F002A426-55D7-4071-8026-95BA2FF19095}">
      <text>
        <r>
          <rPr>
            <b/>
            <sz val="9"/>
            <color indexed="81"/>
            <rFont val="Tahoma"/>
            <family val="2"/>
          </rPr>
          <t>CEPICI:Prière lier la DD scannée</t>
        </r>
        <r>
          <rPr>
            <sz val="9"/>
            <color indexed="81"/>
            <rFont val="Tahoma"/>
            <family val="2"/>
          </rPr>
          <t xml:space="preserve">
</t>
        </r>
      </text>
    </comment>
    <comment ref="F175" authorId="0" shapeId="0" xr:uid="{8B930EB4-BE5F-4FA2-9DA1-189C7288AB8D}">
      <text>
        <r>
          <rPr>
            <b/>
            <sz val="9"/>
            <color indexed="81"/>
            <rFont val="Tahoma"/>
            <family val="2"/>
          </rPr>
          <t>CEPICI:Prière lier la facture scannée</t>
        </r>
        <r>
          <rPr>
            <sz val="9"/>
            <color indexed="81"/>
            <rFont val="Tahoma"/>
            <family val="2"/>
          </rPr>
          <t xml:space="preserve">
</t>
        </r>
      </text>
    </comment>
    <comment ref="G175" authorId="0" shapeId="0" xr:uid="{432AB6CB-24D3-4D42-8C73-219E53BEF3D0}">
      <text>
        <r>
          <rPr>
            <b/>
            <sz val="9"/>
            <color indexed="81"/>
            <rFont val="Tahoma"/>
            <family val="2"/>
          </rPr>
          <t>CEPICI:Prière lier la DD scannée</t>
        </r>
        <r>
          <rPr>
            <sz val="9"/>
            <color indexed="81"/>
            <rFont val="Tahoma"/>
            <family val="2"/>
          </rPr>
          <t xml:space="preserve">
</t>
        </r>
      </text>
    </comment>
    <comment ref="F176" authorId="0" shapeId="0" xr:uid="{6C16D55A-8D12-4856-B850-A95FCEC9B225}">
      <text>
        <r>
          <rPr>
            <b/>
            <sz val="9"/>
            <color indexed="81"/>
            <rFont val="Tahoma"/>
            <family val="2"/>
          </rPr>
          <t>CEPICI:Prière lier la facture scannée</t>
        </r>
        <r>
          <rPr>
            <sz val="9"/>
            <color indexed="81"/>
            <rFont val="Tahoma"/>
            <family val="2"/>
          </rPr>
          <t xml:space="preserve">
</t>
        </r>
      </text>
    </comment>
    <comment ref="G176" authorId="0" shapeId="0" xr:uid="{91685219-BC73-4C56-8D7B-880F36EE24A1}">
      <text>
        <r>
          <rPr>
            <b/>
            <sz val="9"/>
            <color indexed="81"/>
            <rFont val="Tahoma"/>
            <family val="2"/>
          </rPr>
          <t>CEPICI:Prière lier la DD scannée</t>
        </r>
        <r>
          <rPr>
            <sz val="9"/>
            <color indexed="81"/>
            <rFont val="Tahoma"/>
            <family val="2"/>
          </rPr>
          <t xml:space="preserve">
</t>
        </r>
      </text>
    </comment>
    <comment ref="F177" authorId="0" shapeId="0" xr:uid="{91214002-A5A6-4F0B-B11E-757031F56D01}">
      <text>
        <r>
          <rPr>
            <b/>
            <sz val="9"/>
            <color indexed="81"/>
            <rFont val="Tahoma"/>
            <family val="2"/>
          </rPr>
          <t>CEPICI:Prière lier la facture scannée</t>
        </r>
        <r>
          <rPr>
            <sz val="9"/>
            <color indexed="81"/>
            <rFont val="Tahoma"/>
            <family val="2"/>
          </rPr>
          <t xml:space="preserve">
</t>
        </r>
      </text>
    </comment>
    <comment ref="G177" authorId="0" shapeId="0" xr:uid="{0B1658AE-59D7-4B70-8294-D263AC093584}">
      <text>
        <r>
          <rPr>
            <b/>
            <sz val="9"/>
            <color indexed="81"/>
            <rFont val="Tahoma"/>
            <family val="2"/>
          </rPr>
          <t>CEPICI:Prière lier la DD scannée</t>
        </r>
        <r>
          <rPr>
            <sz val="9"/>
            <color indexed="81"/>
            <rFont val="Tahoma"/>
            <family val="2"/>
          </rPr>
          <t xml:space="preserve">
</t>
        </r>
      </text>
    </comment>
    <comment ref="F178" authorId="0" shapeId="0" xr:uid="{0FE3E3CA-9992-45DD-A418-8AB5CB1F1E6B}">
      <text>
        <r>
          <rPr>
            <b/>
            <sz val="9"/>
            <color indexed="81"/>
            <rFont val="Tahoma"/>
            <family val="2"/>
          </rPr>
          <t>CEPICI:Prière lier la facture scannée</t>
        </r>
        <r>
          <rPr>
            <sz val="9"/>
            <color indexed="81"/>
            <rFont val="Tahoma"/>
            <family val="2"/>
          </rPr>
          <t xml:space="preserve">
</t>
        </r>
      </text>
    </comment>
    <comment ref="G178" authorId="0" shapeId="0" xr:uid="{81CE8665-587A-4974-8C66-BA68059CA82F}">
      <text>
        <r>
          <rPr>
            <b/>
            <sz val="9"/>
            <color indexed="81"/>
            <rFont val="Tahoma"/>
            <family val="2"/>
          </rPr>
          <t>CEPICI:Prière lier la DD scannée</t>
        </r>
        <r>
          <rPr>
            <sz val="9"/>
            <color indexed="81"/>
            <rFont val="Tahoma"/>
            <family val="2"/>
          </rPr>
          <t xml:space="preserve">
</t>
        </r>
      </text>
    </comment>
    <comment ref="F179" authorId="0" shapeId="0" xr:uid="{2C21D8CF-D7FA-4A7C-8116-A0D82AB31280}">
      <text>
        <r>
          <rPr>
            <b/>
            <sz val="9"/>
            <color indexed="81"/>
            <rFont val="Tahoma"/>
            <family val="2"/>
          </rPr>
          <t>CEPICI:Prière lier la facture scannée</t>
        </r>
        <r>
          <rPr>
            <sz val="9"/>
            <color indexed="81"/>
            <rFont val="Tahoma"/>
            <family val="2"/>
          </rPr>
          <t xml:space="preserve">
</t>
        </r>
      </text>
    </comment>
    <comment ref="G179" authorId="0" shapeId="0" xr:uid="{86E4B7A9-3B63-476C-8AB1-DE71268B982C}">
      <text>
        <r>
          <rPr>
            <b/>
            <sz val="9"/>
            <color indexed="81"/>
            <rFont val="Tahoma"/>
            <family val="2"/>
          </rPr>
          <t>CEPICI:Prière lier la DD scannée</t>
        </r>
        <r>
          <rPr>
            <sz val="9"/>
            <color indexed="81"/>
            <rFont val="Tahoma"/>
            <family val="2"/>
          </rPr>
          <t xml:space="preserve">
</t>
        </r>
      </text>
    </comment>
    <comment ref="F180" authorId="0" shapeId="0" xr:uid="{967B7064-6DE8-4744-92EB-B730B48A383E}">
      <text>
        <r>
          <rPr>
            <b/>
            <sz val="9"/>
            <color indexed="81"/>
            <rFont val="Tahoma"/>
            <family val="2"/>
          </rPr>
          <t>CEPICI:Prière lier la facture scannée</t>
        </r>
        <r>
          <rPr>
            <sz val="9"/>
            <color indexed="81"/>
            <rFont val="Tahoma"/>
            <family val="2"/>
          </rPr>
          <t xml:space="preserve">
</t>
        </r>
      </text>
    </comment>
    <comment ref="G180" authorId="0" shapeId="0" xr:uid="{38877E41-DE3D-413F-B86D-F852F4D16D65}">
      <text>
        <r>
          <rPr>
            <b/>
            <sz val="9"/>
            <color indexed="81"/>
            <rFont val="Tahoma"/>
            <family val="2"/>
          </rPr>
          <t>CEPICI:Prière lier la DD scannée</t>
        </r>
        <r>
          <rPr>
            <sz val="9"/>
            <color indexed="81"/>
            <rFont val="Tahoma"/>
            <family val="2"/>
          </rPr>
          <t xml:space="preserve">
</t>
        </r>
      </text>
    </comment>
    <comment ref="F181" authorId="0" shapeId="0" xr:uid="{86B4A698-521D-4DAF-8118-E408841C0102}">
      <text>
        <r>
          <rPr>
            <b/>
            <sz val="9"/>
            <color indexed="81"/>
            <rFont val="Tahoma"/>
            <family val="2"/>
          </rPr>
          <t>CEPICI:Prière lier la facture scannée</t>
        </r>
        <r>
          <rPr>
            <sz val="9"/>
            <color indexed="81"/>
            <rFont val="Tahoma"/>
            <family val="2"/>
          </rPr>
          <t xml:space="preserve">
</t>
        </r>
      </text>
    </comment>
    <comment ref="G181" authorId="0" shapeId="0" xr:uid="{90A410E6-0A47-42BC-81D1-4DFC858C2007}">
      <text>
        <r>
          <rPr>
            <b/>
            <sz val="9"/>
            <color indexed="81"/>
            <rFont val="Tahoma"/>
            <family val="2"/>
          </rPr>
          <t>CEPICI:Prière lier la DD scannée</t>
        </r>
        <r>
          <rPr>
            <sz val="9"/>
            <color indexed="81"/>
            <rFont val="Tahoma"/>
            <family val="2"/>
          </rPr>
          <t xml:space="preserve">
</t>
        </r>
      </text>
    </comment>
    <comment ref="F182" authorId="0" shapeId="0" xr:uid="{8E627634-D945-4CAB-92A3-BB96459D0ABB}">
      <text>
        <r>
          <rPr>
            <b/>
            <sz val="9"/>
            <color indexed="81"/>
            <rFont val="Tahoma"/>
            <family val="2"/>
          </rPr>
          <t>CEPICI:Prière lier la facture scannée</t>
        </r>
        <r>
          <rPr>
            <sz val="9"/>
            <color indexed="81"/>
            <rFont val="Tahoma"/>
            <family val="2"/>
          </rPr>
          <t xml:space="preserve">
</t>
        </r>
      </text>
    </comment>
    <comment ref="G182" authorId="0" shapeId="0" xr:uid="{EAFC12E8-6D89-42E2-9592-1A30C15E16BB}">
      <text>
        <r>
          <rPr>
            <b/>
            <sz val="9"/>
            <color indexed="81"/>
            <rFont val="Tahoma"/>
            <family val="2"/>
          </rPr>
          <t>CEPICI:Prière lier la DD scannée</t>
        </r>
        <r>
          <rPr>
            <sz val="9"/>
            <color indexed="81"/>
            <rFont val="Tahoma"/>
            <family val="2"/>
          </rPr>
          <t xml:space="preserve">
</t>
        </r>
      </text>
    </comment>
    <comment ref="F183" authorId="0" shapeId="0" xr:uid="{8994731E-6F53-4BE1-A684-4EE88876C133}">
      <text>
        <r>
          <rPr>
            <b/>
            <sz val="9"/>
            <color indexed="81"/>
            <rFont val="Tahoma"/>
            <family val="2"/>
          </rPr>
          <t>CEPICI:Prière lier la facture scannée</t>
        </r>
        <r>
          <rPr>
            <sz val="9"/>
            <color indexed="81"/>
            <rFont val="Tahoma"/>
            <family val="2"/>
          </rPr>
          <t xml:space="preserve">
</t>
        </r>
      </text>
    </comment>
    <comment ref="G183" authorId="0" shapeId="0" xr:uid="{89059E42-B9D2-407B-A502-98BDA984BE18}">
      <text>
        <r>
          <rPr>
            <b/>
            <sz val="9"/>
            <color indexed="81"/>
            <rFont val="Tahoma"/>
            <family val="2"/>
          </rPr>
          <t>CEPICI:Prière lier la DD scannée</t>
        </r>
        <r>
          <rPr>
            <sz val="9"/>
            <color indexed="81"/>
            <rFont val="Tahoma"/>
            <family val="2"/>
          </rPr>
          <t xml:space="preserve">
</t>
        </r>
      </text>
    </comment>
    <comment ref="F184" authorId="0" shapeId="0" xr:uid="{315F907A-1214-4253-B7FA-D4B0F9987A6E}">
      <text>
        <r>
          <rPr>
            <b/>
            <sz val="9"/>
            <color indexed="81"/>
            <rFont val="Tahoma"/>
            <family val="2"/>
          </rPr>
          <t>CEPICI:Prière lier la facture scannée</t>
        </r>
        <r>
          <rPr>
            <sz val="9"/>
            <color indexed="81"/>
            <rFont val="Tahoma"/>
            <family val="2"/>
          </rPr>
          <t xml:space="preserve">
</t>
        </r>
      </text>
    </comment>
    <comment ref="G184" authorId="0" shapeId="0" xr:uid="{4C92B4DA-C49A-4546-9354-8CE201C0EDDB}">
      <text>
        <r>
          <rPr>
            <b/>
            <sz val="9"/>
            <color indexed="81"/>
            <rFont val="Tahoma"/>
            <family val="2"/>
          </rPr>
          <t>CEPICI:Prière lier la DD scannée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Michèle ABOUE</author>
  </authors>
  <commentList>
    <comment ref="F20" authorId="0" shapeId="0" xr:uid="{7F112AA7-F58C-45E5-B3BB-56D1221F687D}">
      <text>
        <r>
          <rPr>
            <b/>
            <sz val="9"/>
            <color indexed="81"/>
            <rFont val="Tahoma"/>
            <family val="2"/>
          </rPr>
          <t>CEPICI:Prière lier la facture scannée</t>
        </r>
        <r>
          <rPr>
            <sz val="9"/>
            <color indexed="81"/>
            <rFont val="Tahoma"/>
            <family val="2"/>
          </rPr>
          <t xml:space="preserve">
</t>
        </r>
      </text>
    </comment>
    <comment ref="G20" authorId="0" shapeId="0" xr:uid="{41DD90F2-809E-4BCE-803F-82689C568087}">
      <text>
        <r>
          <rPr>
            <b/>
            <sz val="9"/>
            <color indexed="81"/>
            <rFont val="Tahoma"/>
            <family val="2"/>
          </rPr>
          <t>CEPICI:Prière lier la DD scannée</t>
        </r>
        <r>
          <rPr>
            <sz val="9"/>
            <color indexed="81"/>
            <rFont val="Tahoma"/>
            <family val="2"/>
          </rPr>
          <t xml:space="preserve">
</t>
        </r>
      </text>
    </comment>
    <comment ref="F21" authorId="0" shapeId="0" xr:uid="{660A061E-B364-45C0-9D99-566789E6D8D1}">
      <text>
        <r>
          <rPr>
            <b/>
            <sz val="9"/>
            <color indexed="81"/>
            <rFont val="Tahoma"/>
            <family val="2"/>
          </rPr>
          <t>CEPICI:Prière lier la facture scannée</t>
        </r>
        <r>
          <rPr>
            <sz val="9"/>
            <color indexed="81"/>
            <rFont val="Tahoma"/>
            <family val="2"/>
          </rPr>
          <t xml:space="preserve">
</t>
        </r>
      </text>
    </comment>
    <comment ref="G21" authorId="0" shapeId="0" xr:uid="{A6ADC155-7BDE-4C69-82F4-256FC419B104}">
      <text>
        <r>
          <rPr>
            <b/>
            <sz val="9"/>
            <color indexed="81"/>
            <rFont val="Tahoma"/>
            <family val="2"/>
          </rPr>
          <t>CEPICI:Prière lier la DD scannée</t>
        </r>
        <r>
          <rPr>
            <sz val="9"/>
            <color indexed="81"/>
            <rFont val="Tahoma"/>
            <family val="2"/>
          </rPr>
          <t xml:space="preserve">
</t>
        </r>
      </text>
    </comment>
    <comment ref="F22" authorId="0" shapeId="0" xr:uid="{C0372074-85F8-4B52-B744-E44255A2262A}">
      <text>
        <r>
          <rPr>
            <b/>
            <sz val="9"/>
            <color indexed="81"/>
            <rFont val="Tahoma"/>
            <family val="2"/>
          </rPr>
          <t>CEPICI:Prière lier la facture scannée</t>
        </r>
        <r>
          <rPr>
            <sz val="9"/>
            <color indexed="81"/>
            <rFont val="Tahoma"/>
            <family val="2"/>
          </rPr>
          <t xml:space="preserve">
</t>
        </r>
      </text>
    </comment>
    <comment ref="G22" authorId="0" shapeId="0" xr:uid="{3132051B-50B3-45A6-8693-C9C1A979733F}">
      <text>
        <r>
          <rPr>
            <b/>
            <sz val="9"/>
            <color indexed="81"/>
            <rFont val="Tahoma"/>
            <family val="2"/>
          </rPr>
          <t>CEPICI:Prière lier la DD scannée</t>
        </r>
        <r>
          <rPr>
            <sz val="9"/>
            <color indexed="81"/>
            <rFont val="Tahoma"/>
            <family val="2"/>
          </rPr>
          <t xml:space="preserve">
</t>
        </r>
      </text>
    </comment>
    <comment ref="F23" authorId="0" shapeId="0" xr:uid="{DC8C5C1B-2F17-4F02-ADB7-AC096460EF69}">
      <text>
        <r>
          <rPr>
            <b/>
            <sz val="9"/>
            <color indexed="81"/>
            <rFont val="Tahoma"/>
            <family val="2"/>
          </rPr>
          <t>CEPICI:Prière lier la facture scannée</t>
        </r>
        <r>
          <rPr>
            <sz val="9"/>
            <color indexed="81"/>
            <rFont val="Tahoma"/>
            <family val="2"/>
          </rPr>
          <t xml:space="preserve">
</t>
        </r>
      </text>
    </comment>
    <comment ref="G23" authorId="0" shapeId="0" xr:uid="{845A844E-81C8-4B2E-A415-AB8D5722418C}">
      <text>
        <r>
          <rPr>
            <b/>
            <sz val="9"/>
            <color indexed="81"/>
            <rFont val="Tahoma"/>
            <family val="2"/>
          </rPr>
          <t>CEPICI:Prière lier la DD scannée</t>
        </r>
        <r>
          <rPr>
            <sz val="9"/>
            <color indexed="81"/>
            <rFont val="Tahoma"/>
            <family val="2"/>
          </rPr>
          <t xml:space="preserve">
</t>
        </r>
      </text>
    </comment>
    <comment ref="F24" authorId="0" shapeId="0" xr:uid="{2F4A1B8B-C31F-4E6A-B5C6-B00168DEA4E2}">
      <text>
        <r>
          <rPr>
            <b/>
            <sz val="9"/>
            <color indexed="81"/>
            <rFont val="Tahoma"/>
            <family val="2"/>
          </rPr>
          <t>CEPICI:Prière lier la facture scannée</t>
        </r>
        <r>
          <rPr>
            <sz val="9"/>
            <color indexed="81"/>
            <rFont val="Tahoma"/>
            <family val="2"/>
          </rPr>
          <t xml:space="preserve">
</t>
        </r>
      </text>
    </comment>
    <comment ref="G24" authorId="0" shapeId="0" xr:uid="{A91C465C-425A-410B-AFCD-0D53FE124D0F}">
      <text>
        <r>
          <rPr>
            <b/>
            <sz val="9"/>
            <color indexed="81"/>
            <rFont val="Tahoma"/>
            <family val="2"/>
          </rPr>
          <t>CEPICI:Prière lier la DD scannée</t>
        </r>
        <r>
          <rPr>
            <sz val="9"/>
            <color indexed="81"/>
            <rFont val="Tahoma"/>
            <family val="2"/>
          </rPr>
          <t xml:space="preserve">
</t>
        </r>
      </text>
    </comment>
    <comment ref="F25" authorId="0" shapeId="0" xr:uid="{92EBA531-862B-4176-983D-038173123003}">
      <text>
        <r>
          <rPr>
            <b/>
            <sz val="9"/>
            <color indexed="81"/>
            <rFont val="Tahoma"/>
            <family val="2"/>
          </rPr>
          <t>CEPICI:Prière lier la facture scannée</t>
        </r>
        <r>
          <rPr>
            <sz val="9"/>
            <color indexed="81"/>
            <rFont val="Tahoma"/>
            <family val="2"/>
          </rPr>
          <t xml:space="preserve">
</t>
        </r>
      </text>
    </comment>
    <comment ref="G25" authorId="0" shapeId="0" xr:uid="{C3888DCD-F0A5-455A-87C6-4352FB163539}">
      <text>
        <r>
          <rPr>
            <b/>
            <sz val="9"/>
            <color indexed="81"/>
            <rFont val="Tahoma"/>
            <family val="2"/>
          </rPr>
          <t>CEPICI:Prière lier la DD scannée</t>
        </r>
        <r>
          <rPr>
            <sz val="9"/>
            <color indexed="81"/>
            <rFont val="Tahoma"/>
            <family val="2"/>
          </rPr>
          <t xml:space="preserve">
</t>
        </r>
      </text>
    </comment>
    <comment ref="F26" authorId="0" shapeId="0" xr:uid="{C767EE92-926C-4393-8F43-53C79953AF15}">
      <text>
        <r>
          <rPr>
            <b/>
            <sz val="9"/>
            <color indexed="81"/>
            <rFont val="Tahoma"/>
            <family val="2"/>
          </rPr>
          <t>CEPICI:Prière lier la facture scannée</t>
        </r>
        <r>
          <rPr>
            <sz val="9"/>
            <color indexed="81"/>
            <rFont val="Tahoma"/>
            <family val="2"/>
          </rPr>
          <t xml:space="preserve">
</t>
        </r>
      </text>
    </comment>
    <comment ref="G26" authorId="0" shapeId="0" xr:uid="{CB9635E8-29DA-44EE-8720-B431ABA47D81}">
      <text>
        <r>
          <rPr>
            <b/>
            <sz val="9"/>
            <color indexed="81"/>
            <rFont val="Tahoma"/>
            <family val="2"/>
          </rPr>
          <t>CEPICI:Prière lier la DD scannée</t>
        </r>
        <r>
          <rPr>
            <sz val="9"/>
            <color indexed="81"/>
            <rFont val="Tahoma"/>
            <family val="2"/>
          </rPr>
          <t xml:space="preserve">
</t>
        </r>
      </text>
    </comment>
    <comment ref="F27" authorId="0" shapeId="0" xr:uid="{9EED8743-C659-40A3-9936-08FD69F75BD8}">
      <text>
        <r>
          <rPr>
            <b/>
            <sz val="9"/>
            <color indexed="81"/>
            <rFont val="Tahoma"/>
            <family val="2"/>
          </rPr>
          <t>CEPICI:Prière lier la facture scannée</t>
        </r>
        <r>
          <rPr>
            <sz val="9"/>
            <color indexed="81"/>
            <rFont val="Tahoma"/>
            <family val="2"/>
          </rPr>
          <t xml:space="preserve">
</t>
        </r>
      </text>
    </comment>
    <comment ref="G27" authorId="0" shapeId="0" xr:uid="{96DA7281-6FD0-4953-A837-70805022D05D}">
      <text>
        <r>
          <rPr>
            <b/>
            <sz val="9"/>
            <color indexed="81"/>
            <rFont val="Tahoma"/>
            <family val="2"/>
          </rPr>
          <t>CEPICI:Prière lier la DD scannée</t>
        </r>
        <r>
          <rPr>
            <sz val="9"/>
            <color indexed="81"/>
            <rFont val="Tahoma"/>
            <family val="2"/>
          </rPr>
          <t xml:space="preserve">
</t>
        </r>
      </text>
    </comment>
    <comment ref="F28" authorId="0" shapeId="0" xr:uid="{059F301C-78CA-4491-BF9C-CD14ED2DB5D3}">
      <text>
        <r>
          <rPr>
            <b/>
            <sz val="9"/>
            <color indexed="81"/>
            <rFont val="Tahoma"/>
            <family val="2"/>
          </rPr>
          <t>CEPICI:Prière lier la facture scannée</t>
        </r>
        <r>
          <rPr>
            <sz val="9"/>
            <color indexed="81"/>
            <rFont val="Tahoma"/>
            <family val="2"/>
          </rPr>
          <t xml:space="preserve">
</t>
        </r>
      </text>
    </comment>
    <comment ref="G28" authorId="0" shapeId="0" xr:uid="{5D26602B-C52A-4007-9C04-718AF4D55E32}">
      <text>
        <r>
          <rPr>
            <b/>
            <sz val="9"/>
            <color indexed="81"/>
            <rFont val="Tahoma"/>
            <family val="2"/>
          </rPr>
          <t>CEPICI:Prière lier la DD scannée</t>
        </r>
        <r>
          <rPr>
            <sz val="9"/>
            <color indexed="81"/>
            <rFont val="Tahoma"/>
            <family val="2"/>
          </rPr>
          <t xml:space="preserve">
</t>
        </r>
      </text>
    </comment>
    <comment ref="F29" authorId="0" shapeId="0" xr:uid="{C95F6BFD-8521-4895-ACCD-0B4B4BC4E0CC}">
      <text>
        <r>
          <rPr>
            <b/>
            <sz val="9"/>
            <color indexed="81"/>
            <rFont val="Tahoma"/>
            <family val="2"/>
          </rPr>
          <t>CEPICI:Prière lier la facture scannée</t>
        </r>
        <r>
          <rPr>
            <sz val="9"/>
            <color indexed="81"/>
            <rFont val="Tahoma"/>
            <family val="2"/>
          </rPr>
          <t xml:space="preserve">
</t>
        </r>
      </text>
    </comment>
    <comment ref="G29" authorId="0" shapeId="0" xr:uid="{ECE9455A-82BE-41C0-9899-35907F109EF8}">
      <text>
        <r>
          <rPr>
            <b/>
            <sz val="9"/>
            <color indexed="81"/>
            <rFont val="Tahoma"/>
            <family val="2"/>
          </rPr>
          <t>CEPICI:Prière lier la DD scannée</t>
        </r>
        <r>
          <rPr>
            <sz val="9"/>
            <color indexed="81"/>
            <rFont val="Tahoma"/>
            <family val="2"/>
          </rPr>
          <t xml:space="preserve">
</t>
        </r>
      </text>
    </comment>
    <comment ref="F30" authorId="0" shapeId="0" xr:uid="{75F7429E-7FAC-453B-BFCB-1E5114F3EB34}">
      <text>
        <r>
          <rPr>
            <b/>
            <sz val="9"/>
            <color indexed="81"/>
            <rFont val="Tahoma"/>
            <family val="2"/>
          </rPr>
          <t>CEPICI:Prière lier la facture scannée</t>
        </r>
        <r>
          <rPr>
            <sz val="9"/>
            <color indexed="81"/>
            <rFont val="Tahoma"/>
            <family val="2"/>
          </rPr>
          <t xml:space="preserve">
</t>
        </r>
      </text>
    </comment>
    <comment ref="G30" authorId="0" shapeId="0" xr:uid="{DEAC289E-E542-4832-9BA9-0C8A32AA76B0}">
      <text>
        <r>
          <rPr>
            <b/>
            <sz val="9"/>
            <color indexed="81"/>
            <rFont val="Tahoma"/>
            <family val="2"/>
          </rPr>
          <t>CEPICI:Prière lier la DD scannée</t>
        </r>
        <r>
          <rPr>
            <sz val="9"/>
            <color indexed="81"/>
            <rFont val="Tahoma"/>
            <family val="2"/>
          </rPr>
          <t xml:space="preserve">
</t>
        </r>
      </text>
    </comment>
    <comment ref="F31" authorId="0" shapeId="0" xr:uid="{25E87875-9C68-4A02-BCF3-44974B7E09F6}">
      <text>
        <r>
          <rPr>
            <b/>
            <sz val="9"/>
            <color indexed="81"/>
            <rFont val="Tahoma"/>
            <family val="2"/>
          </rPr>
          <t>CEPICI:Prière lier la facture scannée</t>
        </r>
        <r>
          <rPr>
            <sz val="9"/>
            <color indexed="81"/>
            <rFont val="Tahoma"/>
            <family val="2"/>
          </rPr>
          <t xml:space="preserve">
</t>
        </r>
      </text>
    </comment>
    <comment ref="G31" authorId="0" shapeId="0" xr:uid="{D0A47C07-70D3-42E7-BB62-0809CDA4B08C}">
      <text>
        <r>
          <rPr>
            <b/>
            <sz val="9"/>
            <color indexed="81"/>
            <rFont val="Tahoma"/>
            <family val="2"/>
          </rPr>
          <t>CEPICI:Prière lier la DD scannée</t>
        </r>
        <r>
          <rPr>
            <sz val="9"/>
            <color indexed="81"/>
            <rFont val="Tahoma"/>
            <family val="2"/>
          </rPr>
          <t xml:space="preserve">
</t>
        </r>
      </text>
    </comment>
    <comment ref="F32" authorId="0" shapeId="0" xr:uid="{A7D95636-3EE9-4402-AAE3-DCD6A57347C6}">
      <text>
        <r>
          <rPr>
            <b/>
            <sz val="9"/>
            <color indexed="81"/>
            <rFont val="Tahoma"/>
            <family val="2"/>
          </rPr>
          <t>CEPICI:Prière lier la facture scannée</t>
        </r>
        <r>
          <rPr>
            <sz val="9"/>
            <color indexed="81"/>
            <rFont val="Tahoma"/>
            <family val="2"/>
          </rPr>
          <t xml:space="preserve">
</t>
        </r>
      </text>
    </comment>
    <comment ref="G32" authorId="0" shapeId="0" xr:uid="{2D033E76-507B-46C1-A677-8C871E1E93F9}">
      <text>
        <r>
          <rPr>
            <b/>
            <sz val="9"/>
            <color indexed="81"/>
            <rFont val="Tahoma"/>
            <family val="2"/>
          </rPr>
          <t>CEPICI:Prière lier la DD scannée</t>
        </r>
        <r>
          <rPr>
            <sz val="9"/>
            <color indexed="81"/>
            <rFont val="Tahoma"/>
            <family val="2"/>
          </rPr>
          <t xml:space="preserve">
</t>
        </r>
      </text>
    </comment>
    <comment ref="F33" authorId="0" shapeId="0" xr:uid="{89551A5F-C815-45CC-8A75-C74730951FD0}">
      <text>
        <r>
          <rPr>
            <b/>
            <sz val="9"/>
            <color indexed="81"/>
            <rFont val="Tahoma"/>
            <family val="2"/>
          </rPr>
          <t>CEPICI:Prière lier la facture scannée</t>
        </r>
        <r>
          <rPr>
            <sz val="9"/>
            <color indexed="81"/>
            <rFont val="Tahoma"/>
            <family val="2"/>
          </rPr>
          <t xml:space="preserve">
</t>
        </r>
      </text>
    </comment>
    <comment ref="G33" authorId="0" shapeId="0" xr:uid="{C17EC9B4-16F0-4CA6-9DFA-9BE4694894CF}">
      <text>
        <r>
          <rPr>
            <b/>
            <sz val="9"/>
            <color indexed="81"/>
            <rFont val="Tahoma"/>
            <family val="2"/>
          </rPr>
          <t>CEPICI:Prière lier la DD scannée</t>
        </r>
        <r>
          <rPr>
            <sz val="9"/>
            <color indexed="81"/>
            <rFont val="Tahoma"/>
            <family val="2"/>
          </rPr>
          <t xml:space="preserve">
</t>
        </r>
      </text>
    </comment>
    <comment ref="F34" authorId="0" shapeId="0" xr:uid="{B9A74461-2B17-413D-BD6A-ED9130350544}">
      <text>
        <r>
          <rPr>
            <b/>
            <sz val="9"/>
            <color indexed="81"/>
            <rFont val="Tahoma"/>
            <family val="2"/>
          </rPr>
          <t>CEPICI:Prière lier la facture scannée</t>
        </r>
        <r>
          <rPr>
            <sz val="9"/>
            <color indexed="81"/>
            <rFont val="Tahoma"/>
            <family val="2"/>
          </rPr>
          <t xml:space="preserve">
</t>
        </r>
      </text>
    </comment>
    <comment ref="G34" authorId="0" shapeId="0" xr:uid="{7A13F37A-6FC3-4A9A-94F6-B376C62EFA6B}">
      <text>
        <r>
          <rPr>
            <b/>
            <sz val="9"/>
            <color indexed="81"/>
            <rFont val="Tahoma"/>
            <family val="2"/>
          </rPr>
          <t>CEPICI:Prière lier la DD scannée</t>
        </r>
        <r>
          <rPr>
            <sz val="9"/>
            <color indexed="81"/>
            <rFont val="Tahoma"/>
            <family val="2"/>
          </rPr>
          <t xml:space="preserve">
</t>
        </r>
      </text>
    </comment>
    <comment ref="F35" authorId="0" shapeId="0" xr:uid="{BE57ADB5-5B2B-4DA3-A43A-9D8D14167186}">
      <text>
        <r>
          <rPr>
            <b/>
            <sz val="9"/>
            <color indexed="81"/>
            <rFont val="Tahoma"/>
            <family val="2"/>
          </rPr>
          <t>CEPICI:Prière lier la facture scannée</t>
        </r>
        <r>
          <rPr>
            <sz val="9"/>
            <color indexed="81"/>
            <rFont val="Tahoma"/>
            <family val="2"/>
          </rPr>
          <t xml:space="preserve">
</t>
        </r>
      </text>
    </comment>
    <comment ref="G35" authorId="0" shapeId="0" xr:uid="{36EDDB77-7976-4E49-9639-3D4F340CCB5B}">
      <text>
        <r>
          <rPr>
            <b/>
            <sz val="9"/>
            <color indexed="81"/>
            <rFont val="Tahoma"/>
            <family val="2"/>
          </rPr>
          <t>CEPICI:Prière lier la DD scannée</t>
        </r>
        <r>
          <rPr>
            <sz val="9"/>
            <color indexed="81"/>
            <rFont val="Tahoma"/>
            <family val="2"/>
          </rPr>
          <t xml:space="preserve">
</t>
        </r>
      </text>
    </comment>
    <comment ref="F36" authorId="0" shapeId="0" xr:uid="{5EEDD87F-8620-44EC-A954-D6F5A5CE9E8A}">
      <text>
        <r>
          <rPr>
            <b/>
            <sz val="9"/>
            <color indexed="81"/>
            <rFont val="Tahoma"/>
            <family val="2"/>
          </rPr>
          <t>CEPICI:Prière lier la facture scannée</t>
        </r>
        <r>
          <rPr>
            <sz val="9"/>
            <color indexed="81"/>
            <rFont val="Tahoma"/>
            <family val="2"/>
          </rPr>
          <t xml:space="preserve">
</t>
        </r>
      </text>
    </comment>
    <comment ref="G36" authorId="0" shapeId="0" xr:uid="{232A273C-B17A-4EFF-BF39-C29C8E9B811B}">
      <text>
        <r>
          <rPr>
            <b/>
            <sz val="9"/>
            <color indexed="81"/>
            <rFont val="Tahoma"/>
            <family val="2"/>
          </rPr>
          <t>CEPICI:Prière lier la DD scannée</t>
        </r>
        <r>
          <rPr>
            <sz val="9"/>
            <color indexed="81"/>
            <rFont val="Tahoma"/>
            <family val="2"/>
          </rPr>
          <t xml:space="preserve">
</t>
        </r>
      </text>
    </comment>
    <comment ref="F37" authorId="0" shapeId="0" xr:uid="{FDD010C7-9149-404F-90D4-9F7FD9BFEF5A}">
      <text>
        <r>
          <rPr>
            <b/>
            <sz val="9"/>
            <color indexed="81"/>
            <rFont val="Tahoma"/>
            <family val="2"/>
          </rPr>
          <t>CEPICI:Prière lier la facture scannée</t>
        </r>
        <r>
          <rPr>
            <sz val="9"/>
            <color indexed="81"/>
            <rFont val="Tahoma"/>
            <family val="2"/>
          </rPr>
          <t xml:space="preserve">
</t>
        </r>
      </text>
    </comment>
    <comment ref="G37" authorId="0" shapeId="0" xr:uid="{B9330DD1-39F9-4C96-B861-363E38F6C0DC}">
      <text>
        <r>
          <rPr>
            <b/>
            <sz val="9"/>
            <color indexed="81"/>
            <rFont val="Tahoma"/>
            <family val="2"/>
          </rPr>
          <t>CEPICI:Prière lier la DD scannée</t>
        </r>
        <r>
          <rPr>
            <sz val="9"/>
            <color indexed="81"/>
            <rFont val="Tahoma"/>
            <family val="2"/>
          </rPr>
          <t xml:space="preserve">
</t>
        </r>
      </text>
    </comment>
    <comment ref="F38" authorId="0" shapeId="0" xr:uid="{5C7F1851-EC4B-4D2E-B621-B0129EEDB53F}">
      <text>
        <r>
          <rPr>
            <b/>
            <sz val="9"/>
            <color indexed="81"/>
            <rFont val="Tahoma"/>
            <family val="2"/>
          </rPr>
          <t>CEPICI:Prière lier la facture scannée</t>
        </r>
        <r>
          <rPr>
            <sz val="9"/>
            <color indexed="81"/>
            <rFont val="Tahoma"/>
            <family val="2"/>
          </rPr>
          <t xml:space="preserve">
</t>
        </r>
      </text>
    </comment>
    <comment ref="G38" authorId="0" shapeId="0" xr:uid="{D7F83580-BB4F-4ABE-9E75-08D9D69AE9DC}">
      <text>
        <r>
          <rPr>
            <b/>
            <sz val="9"/>
            <color indexed="81"/>
            <rFont val="Tahoma"/>
            <family val="2"/>
          </rPr>
          <t>CEPICI:Prière lier la DD scannée</t>
        </r>
        <r>
          <rPr>
            <sz val="9"/>
            <color indexed="81"/>
            <rFont val="Tahoma"/>
            <family val="2"/>
          </rPr>
          <t xml:space="preserve">
</t>
        </r>
      </text>
    </comment>
    <comment ref="F39" authorId="0" shapeId="0" xr:uid="{4D71BE13-8C8F-497F-B22F-B00B9A47E865}">
      <text>
        <r>
          <rPr>
            <b/>
            <sz val="9"/>
            <color indexed="81"/>
            <rFont val="Tahoma"/>
            <family val="2"/>
          </rPr>
          <t>CEPICI:Prière lier la facture scannée</t>
        </r>
        <r>
          <rPr>
            <sz val="9"/>
            <color indexed="81"/>
            <rFont val="Tahoma"/>
            <family val="2"/>
          </rPr>
          <t xml:space="preserve">
</t>
        </r>
      </text>
    </comment>
    <comment ref="G39" authorId="0" shapeId="0" xr:uid="{D741122D-5C7D-4A73-91A5-8BAFA730CD41}">
      <text>
        <r>
          <rPr>
            <b/>
            <sz val="9"/>
            <color indexed="81"/>
            <rFont val="Tahoma"/>
            <family val="2"/>
          </rPr>
          <t>CEPICI:Prière lier la DD scannée</t>
        </r>
        <r>
          <rPr>
            <sz val="9"/>
            <color indexed="81"/>
            <rFont val="Tahoma"/>
            <family val="2"/>
          </rPr>
          <t xml:space="preserve">
</t>
        </r>
      </text>
    </comment>
    <comment ref="F40" authorId="0" shapeId="0" xr:uid="{6CED291D-DBE5-4C07-AA2F-8907BF8D274D}">
      <text>
        <r>
          <rPr>
            <b/>
            <sz val="9"/>
            <color indexed="81"/>
            <rFont val="Tahoma"/>
            <family val="2"/>
          </rPr>
          <t>CEPICI:Prière lier la facture scannée</t>
        </r>
        <r>
          <rPr>
            <sz val="9"/>
            <color indexed="81"/>
            <rFont val="Tahoma"/>
            <family val="2"/>
          </rPr>
          <t xml:space="preserve">
</t>
        </r>
      </text>
    </comment>
    <comment ref="G40" authorId="0" shapeId="0" xr:uid="{F24439C4-313A-4231-BA85-439845CBB2CA}">
      <text>
        <r>
          <rPr>
            <b/>
            <sz val="9"/>
            <color indexed="81"/>
            <rFont val="Tahoma"/>
            <family val="2"/>
          </rPr>
          <t>CEPICI:Prière lier la DD scannée</t>
        </r>
        <r>
          <rPr>
            <sz val="9"/>
            <color indexed="81"/>
            <rFont val="Tahoma"/>
            <family val="2"/>
          </rPr>
          <t xml:space="preserve">
</t>
        </r>
      </text>
    </comment>
    <comment ref="F41" authorId="0" shapeId="0" xr:uid="{90310562-A55F-41FB-9CA8-3E7CE32D8D9B}">
      <text>
        <r>
          <rPr>
            <b/>
            <sz val="9"/>
            <color indexed="81"/>
            <rFont val="Tahoma"/>
            <family val="2"/>
          </rPr>
          <t>CEPICI:Prière lier la facture scannée</t>
        </r>
        <r>
          <rPr>
            <sz val="9"/>
            <color indexed="81"/>
            <rFont val="Tahoma"/>
            <family val="2"/>
          </rPr>
          <t xml:space="preserve">
</t>
        </r>
      </text>
    </comment>
    <comment ref="G41" authorId="0" shapeId="0" xr:uid="{D5669C71-7045-47B8-914F-BB70A4C46E76}">
      <text>
        <r>
          <rPr>
            <b/>
            <sz val="9"/>
            <color indexed="81"/>
            <rFont val="Tahoma"/>
            <family val="2"/>
          </rPr>
          <t>CEPICI:Prière lier la DD scannée</t>
        </r>
        <r>
          <rPr>
            <sz val="9"/>
            <color indexed="81"/>
            <rFont val="Tahoma"/>
            <family val="2"/>
          </rPr>
          <t xml:space="preserve">
</t>
        </r>
      </text>
    </comment>
    <comment ref="F42" authorId="0" shapeId="0" xr:uid="{B35B4D47-AFE5-4BFC-9CD9-FAFE31EFDD8A}">
      <text>
        <r>
          <rPr>
            <b/>
            <sz val="9"/>
            <color indexed="81"/>
            <rFont val="Tahoma"/>
            <family val="2"/>
          </rPr>
          <t>CEPICI:Prière lier la facture scannée</t>
        </r>
        <r>
          <rPr>
            <sz val="9"/>
            <color indexed="81"/>
            <rFont val="Tahoma"/>
            <family val="2"/>
          </rPr>
          <t xml:space="preserve">
</t>
        </r>
      </text>
    </comment>
    <comment ref="G42" authorId="0" shapeId="0" xr:uid="{93FA5D93-3B07-42C7-ADBE-D0FDBE4AA953}">
      <text>
        <r>
          <rPr>
            <b/>
            <sz val="9"/>
            <color indexed="81"/>
            <rFont val="Tahoma"/>
            <family val="2"/>
          </rPr>
          <t>CEPICI:Prière lier la DD scannée</t>
        </r>
        <r>
          <rPr>
            <sz val="9"/>
            <color indexed="81"/>
            <rFont val="Tahoma"/>
            <family val="2"/>
          </rPr>
          <t xml:space="preserve">
</t>
        </r>
      </text>
    </comment>
    <comment ref="F43" authorId="0" shapeId="0" xr:uid="{7D5FF258-9821-4A20-8BAF-ACDF78D3B26E}">
      <text>
        <r>
          <rPr>
            <b/>
            <sz val="9"/>
            <color indexed="81"/>
            <rFont val="Tahoma"/>
            <family val="2"/>
          </rPr>
          <t>CEPICI:Prière lier la facture scannée</t>
        </r>
        <r>
          <rPr>
            <sz val="9"/>
            <color indexed="81"/>
            <rFont val="Tahoma"/>
            <family val="2"/>
          </rPr>
          <t xml:space="preserve">
</t>
        </r>
      </text>
    </comment>
    <comment ref="G43" authorId="0" shapeId="0" xr:uid="{647CABEF-8193-4E25-94ED-62D8F6720914}">
      <text>
        <r>
          <rPr>
            <b/>
            <sz val="9"/>
            <color indexed="81"/>
            <rFont val="Tahoma"/>
            <family val="2"/>
          </rPr>
          <t>CEPICI:Prière lier la DD scannée</t>
        </r>
        <r>
          <rPr>
            <sz val="9"/>
            <color indexed="81"/>
            <rFont val="Tahoma"/>
            <family val="2"/>
          </rPr>
          <t xml:space="preserve">
</t>
        </r>
      </text>
    </comment>
    <comment ref="F44" authorId="0" shapeId="0" xr:uid="{230E59AE-79E1-476F-9B4A-8699C6CDE6DA}">
      <text>
        <r>
          <rPr>
            <b/>
            <sz val="9"/>
            <color indexed="81"/>
            <rFont val="Tahoma"/>
            <family val="2"/>
          </rPr>
          <t>CEPICI:Prière lier la facture scannée</t>
        </r>
        <r>
          <rPr>
            <sz val="9"/>
            <color indexed="81"/>
            <rFont val="Tahoma"/>
            <family val="2"/>
          </rPr>
          <t xml:space="preserve">
</t>
        </r>
      </text>
    </comment>
    <comment ref="G44" authorId="0" shapeId="0" xr:uid="{64262DEA-1A26-493D-AED0-667BB9BE26B6}">
      <text>
        <r>
          <rPr>
            <b/>
            <sz val="9"/>
            <color indexed="81"/>
            <rFont val="Tahoma"/>
            <family val="2"/>
          </rPr>
          <t>CEPICI:Prière lier la DD scannée</t>
        </r>
        <r>
          <rPr>
            <sz val="9"/>
            <color indexed="81"/>
            <rFont val="Tahoma"/>
            <family val="2"/>
          </rPr>
          <t xml:space="preserve">
</t>
        </r>
      </text>
    </comment>
    <comment ref="F45" authorId="0" shapeId="0" xr:uid="{C614BE9D-98B0-41EF-8DC2-2955D0D31F19}">
      <text>
        <r>
          <rPr>
            <b/>
            <sz val="9"/>
            <color indexed="81"/>
            <rFont val="Tahoma"/>
            <family val="2"/>
          </rPr>
          <t>CEPICI:Prière lier la facture scannée</t>
        </r>
        <r>
          <rPr>
            <sz val="9"/>
            <color indexed="81"/>
            <rFont val="Tahoma"/>
            <family val="2"/>
          </rPr>
          <t xml:space="preserve">
</t>
        </r>
      </text>
    </comment>
    <comment ref="G45" authorId="0" shapeId="0" xr:uid="{28742501-E830-4F64-8146-03AA63739C0B}">
      <text>
        <r>
          <rPr>
            <b/>
            <sz val="9"/>
            <color indexed="81"/>
            <rFont val="Tahoma"/>
            <family val="2"/>
          </rPr>
          <t>CEPICI:Prière lier la DD scannée</t>
        </r>
        <r>
          <rPr>
            <sz val="9"/>
            <color indexed="81"/>
            <rFont val="Tahoma"/>
            <family val="2"/>
          </rPr>
          <t xml:space="preserve">
</t>
        </r>
      </text>
    </comment>
    <comment ref="F46" authorId="0" shapeId="0" xr:uid="{4F225EE2-62DA-4F1B-88A0-4929FF24FC50}">
      <text>
        <r>
          <rPr>
            <b/>
            <sz val="9"/>
            <color indexed="81"/>
            <rFont val="Tahoma"/>
            <family val="2"/>
          </rPr>
          <t>CEPICI:Prière lier la facture scannée</t>
        </r>
        <r>
          <rPr>
            <sz val="9"/>
            <color indexed="81"/>
            <rFont val="Tahoma"/>
            <family val="2"/>
          </rPr>
          <t xml:space="preserve">
</t>
        </r>
      </text>
    </comment>
    <comment ref="G46" authorId="0" shapeId="0" xr:uid="{D8849FA5-B5BE-4500-98EA-C797656A7816}">
      <text>
        <r>
          <rPr>
            <b/>
            <sz val="9"/>
            <color indexed="81"/>
            <rFont val="Tahoma"/>
            <family val="2"/>
          </rPr>
          <t>CEPICI:Prière lier la DD scannée</t>
        </r>
        <r>
          <rPr>
            <sz val="9"/>
            <color indexed="81"/>
            <rFont val="Tahoma"/>
            <family val="2"/>
          </rPr>
          <t xml:space="preserve">
</t>
        </r>
      </text>
    </comment>
    <comment ref="F47" authorId="0" shapeId="0" xr:uid="{F1C2EBA6-A8A4-406E-AAD4-7294296851FC}">
      <text>
        <r>
          <rPr>
            <b/>
            <sz val="9"/>
            <color indexed="81"/>
            <rFont val="Tahoma"/>
            <family val="2"/>
          </rPr>
          <t>CEPICI:Prière lier la facture scannée</t>
        </r>
        <r>
          <rPr>
            <sz val="9"/>
            <color indexed="81"/>
            <rFont val="Tahoma"/>
            <family val="2"/>
          </rPr>
          <t xml:space="preserve">
</t>
        </r>
      </text>
    </comment>
    <comment ref="G47" authorId="0" shapeId="0" xr:uid="{61963DE2-3EA9-4291-B97D-9675255482C6}">
      <text>
        <r>
          <rPr>
            <b/>
            <sz val="9"/>
            <color indexed="81"/>
            <rFont val="Tahoma"/>
            <family val="2"/>
          </rPr>
          <t>CEPICI:Prière lier la DD scannée</t>
        </r>
        <r>
          <rPr>
            <sz val="9"/>
            <color indexed="81"/>
            <rFont val="Tahoma"/>
            <family val="2"/>
          </rPr>
          <t xml:space="preserve">
</t>
        </r>
      </text>
    </comment>
    <comment ref="F48" authorId="0" shapeId="0" xr:uid="{38F64BB0-631B-4231-AD6D-86E0D2349E1B}">
      <text>
        <r>
          <rPr>
            <b/>
            <sz val="9"/>
            <color indexed="81"/>
            <rFont val="Tahoma"/>
            <family val="2"/>
          </rPr>
          <t>CEPICI:Prière lier la facture scannée</t>
        </r>
        <r>
          <rPr>
            <sz val="9"/>
            <color indexed="81"/>
            <rFont val="Tahoma"/>
            <family val="2"/>
          </rPr>
          <t xml:space="preserve">
</t>
        </r>
      </text>
    </comment>
    <comment ref="G48" authorId="0" shapeId="0" xr:uid="{A6202086-939E-4275-A79B-76650F0A5674}">
      <text>
        <r>
          <rPr>
            <b/>
            <sz val="9"/>
            <color indexed="81"/>
            <rFont val="Tahoma"/>
            <family val="2"/>
          </rPr>
          <t>CEPICI:Prière lier la DD scannée</t>
        </r>
        <r>
          <rPr>
            <sz val="9"/>
            <color indexed="81"/>
            <rFont val="Tahoma"/>
            <family val="2"/>
          </rPr>
          <t xml:space="preserve">
</t>
        </r>
      </text>
    </comment>
    <comment ref="F49" authorId="0" shapeId="0" xr:uid="{D9735E69-8459-4BD1-9C85-1E0E0A7781B4}">
      <text>
        <r>
          <rPr>
            <b/>
            <sz val="9"/>
            <color indexed="81"/>
            <rFont val="Tahoma"/>
            <family val="2"/>
          </rPr>
          <t>CEPICI:Prière lier la facture scannée</t>
        </r>
        <r>
          <rPr>
            <sz val="9"/>
            <color indexed="81"/>
            <rFont val="Tahoma"/>
            <family val="2"/>
          </rPr>
          <t xml:space="preserve">
</t>
        </r>
      </text>
    </comment>
    <comment ref="G49" authorId="0" shapeId="0" xr:uid="{066B72C8-10BF-4FE6-A3F5-631D738BF8E1}">
      <text>
        <r>
          <rPr>
            <b/>
            <sz val="9"/>
            <color indexed="81"/>
            <rFont val="Tahoma"/>
            <family val="2"/>
          </rPr>
          <t>CEPICI:Prière lier la DD scannée</t>
        </r>
        <r>
          <rPr>
            <sz val="9"/>
            <color indexed="81"/>
            <rFont val="Tahoma"/>
            <family val="2"/>
          </rPr>
          <t xml:space="preserve">
</t>
        </r>
      </text>
    </comment>
    <comment ref="F50" authorId="0" shapeId="0" xr:uid="{BC6C950A-7774-46BA-8FF4-6780511E7956}">
      <text>
        <r>
          <rPr>
            <b/>
            <sz val="9"/>
            <color indexed="81"/>
            <rFont val="Tahoma"/>
            <family val="2"/>
          </rPr>
          <t>CEPICI:Prière lier la facture scannée</t>
        </r>
        <r>
          <rPr>
            <sz val="9"/>
            <color indexed="81"/>
            <rFont val="Tahoma"/>
            <family val="2"/>
          </rPr>
          <t xml:space="preserve">
</t>
        </r>
      </text>
    </comment>
    <comment ref="G50" authorId="0" shapeId="0" xr:uid="{356F9279-5D2C-431D-880C-E69E5CF47F7B}">
      <text>
        <r>
          <rPr>
            <b/>
            <sz val="9"/>
            <color indexed="81"/>
            <rFont val="Tahoma"/>
            <family val="2"/>
          </rPr>
          <t>CEPICI:Prière lier la DD scannée</t>
        </r>
        <r>
          <rPr>
            <sz val="9"/>
            <color indexed="81"/>
            <rFont val="Tahoma"/>
            <family val="2"/>
          </rPr>
          <t xml:space="preserve">
</t>
        </r>
      </text>
    </comment>
    <comment ref="F51" authorId="0" shapeId="0" xr:uid="{C220DF9C-8280-43CA-A761-E250D00674EB}">
      <text>
        <r>
          <rPr>
            <b/>
            <sz val="9"/>
            <color indexed="81"/>
            <rFont val="Tahoma"/>
            <family val="2"/>
          </rPr>
          <t>CEPICI:Prière lier la facture scannée</t>
        </r>
        <r>
          <rPr>
            <sz val="9"/>
            <color indexed="81"/>
            <rFont val="Tahoma"/>
            <family val="2"/>
          </rPr>
          <t xml:space="preserve">
</t>
        </r>
      </text>
    </comment>
    <comment ref="G51" authorId="0" shapeId="0" xr:uid="{E96F3D28-D6B1-4784-8263-83B1E5239278}">
      <text>
        <r>
          <rPr>
            <b/>
            <sz val="9"/>
            <color indexed="81"/>
            <rFont val="Tahoma"/>
            <family val="2"/>
          </rPr>
          <t>CEPICI:Prière lier la DD scannée</t>
        </r>
        <r>
          <rPr>
            <sz val="9"/>
            <color indexed="81"/>
            <rFont val="Tahoma"/>
            <family val="2"/>
          </rPr>
          <t xml:space="preserve">
</t>
        </r>
      </text>
    </comment>
    <comment ref="F52" authorId="0" shapeId="0" xr:uid="{FC07A535-13A7-4E85-9FDB-73FDC85EB2E1}">
      <text>
        <r>
          <rPr>
            <b/>
            <sz val="9"/>
            <color indexed="81"/>
            <rFont val="Tahoma"/>
            <family val="2"/>
          </rPr>
          <t>CEPICI:Prière lier la facture scannée</t>
        </r>
        <r>
          <rPr>
            <sz val="9"/>
            <color indexed="81"/>
            <rFont val="Tahoma"/>
            <family val="2"/>
          </rPr>
          <t xml:space="preserve">
</t>
        </r>
      </text>
    </comment>
    <comment ref="G52" authorId="0" shapeId="0" xr:uid="{BEDFA925-D967-4B2B-8F2D-9698F451A1D0}">
      <text>
        <r>
          <rPr>
            <b/>
            <sz val="9"/>
            <color indexed="81"/>
            <rFont val="Tahoma"/>
            <family val="2"/>
          </rPr>
          <t>CEPICI:Prière lier la DD scannée</t>
        </r>
        <r>
          <rPr>
            <sz val="9"/>
            <color indexed="81"/>
            <rFont val="Tahoma"/>
            <family val="2"/>
          </rPr>
          <t xml:space="preserve">
</t>
        </r>
      </text>
    </comment>
    <comment ref="F53" authorId="0" shapeId="0" xr:uid="{8E503469-EDC0-4434-8EA0-CAF792AE7D55}">
      <text>
        <r>
          <rPr>
            <b/>
            <sz val="9"/>
            <color indexed="81"/>
            <rFont val="Tahoma"/>
            <family val="2"/>
          </rPr>
          <t>CEPICI:Prière lier la facture scannée</t>
        </r>
        <r>
          <rPr>
            <sz val="9"/>
            <color indexed="81"/>
            <rFont val="Tahoma"/>
            <family val="2"/>
          </rPr>
          <t xml:space="preserve">
</t>
        </r>
      </text>
    </comment>
    <comment ref="G53" authorId="0" shapeId="0" xr:uid="{25F575CA-DE60-41C8-AFAA-E908DC5FE5A9}">
      <text>
        <r>
          <rPr>
            <b/>
            <sz val="9"/>
            <color indexed="81"/>
            <rFont val="Tahoma"/>
            <family val="2"/>
          </rPr>
          <t>CEPICI:Prière lier la DD scannée</t>
        </r>
        <r>
          <rPr>
            <sz val="9"/>
            <color indexed="81"/>
            <rFont val="Tahoma"/>
            <family val="2"/>
          </rPr>
          <t xml:space="preserve">
</t>
        </r>
      </text>
    </comment>
    <comment ref="F54" authorId="0" shapeId="0" xr:uid="{8876DEC1-FB10-4360-8150-5A86C47E11D7}">
      <text>
        <r>
          <rPr>
            <b/>
            <sz val="9"/>
            <color indexed="81"/>
            <rFont val="Tahoma"/>
            <family val="2"/>
          </rPr>
          <t>CEPICI:Prière lier la facture scannée</t>
        </r>
        <r>
          <rPr>
            <sz val="9"/>
            <color indexed="81"/>
            <rFont val="Tahoma"/>
            <family val="2"/>
          </rPr>
          <t xml:space="preserve">
</t>
        </r>
      </text>
    </comment>
    <comment ref="G54" authorId="0" shapeId="0" xr:uid="{3737E31D-D10D-4012-81FE-A395DCAD0DFC}">
      <text>
        <r>
          <rPr>
            <b/>
            <sz val="9"/>
            <color indexed="81"/>
            <rFont val="Tahoma"/>
            <family val="2"/>
          </rPr>
          <t>CEPICI:Prière lier la DD scannée</t>
        </r>
        <r>
          <rPr>
            <sz val="9"/>
            <color indexed="81"/>
            <rFont val="Tahoma"/>
            <family val="2"/>
          </rPr>
          <t xml:space="preserve">
</t>
        </r>
      </text>
    </comment>
    <comment ref="F55" authorId="0" shapeId="0" xr:uid="{08E55A85-E80F-4D7E-962B-E52F1E553AFD}">
      <text>
        <r>
          <rPr>
            <b/>
            <sz val="9"/>
            <color indexed="81"/>
            <rFont val="Tahoma"/>
            <family val="2"/>
          </rPr>
          <t>CEPICI:Prière lier la facture scannée</t>
        </r>
        <r>
          <rPr>
            <sz val="9"/>
            <color indexed="81"/>
            <rFont val="Tahoma"/>
            <family val="2"/>
          </rPr>
          <t xml:space="preserve">
</t>
        </r>
      </text>
    </comment>
    <comment ref="G55" authorId="0" shapeId="0" xr:uid="{9F96D360-D5E8-4775-AB18-11A54A5A2B0E}">
      <text>
        <r>
          <rPr>
            <b/>
            <sz val="9"/>
            <color indexed="81"/>
            <rFont val="Tahoma"/>
            <family val="2"/>
          </rPr>
          <t>CEPICI:Prière lier la DD scannée</t>
        </r>
        <r>
          <rPr>
            <sz val="9"/>
            <color indexed="81"/>
            <rFont val="Tahoma"/>
            <family val="2"/>
          </rPr>
          <t xml:space="preserve">
</t>
        </r>
      </text>
    </comment>
    <comment ref="F56" authorId="0" shapeId="0" xr:uid="{F62128DA-F3F9-45F9-B8DF-297A6EA5D8DF}">
      <text>
        <r>
          <rPr>
            <b/>
            <sz val="9"/>
            <color indexed="81"/>
            <rFont val="Tahoma"/>
            <family val="2"/>
          </rPr>
          <t>CEPICI:Prière lier la facture scannée</t>
        </r>
        <r>
          <rPr>
            <sz val="9"/>
            <color indexed="81"/>
            <rFont val="Tahoma"/>
            <family val="2"/>
          </rPr>
          <t xml:space="preserve">
</t>
        </r>
      </text>
    </comment>
    <comment ref="G56" authorId="0" shapeId="0" xr:uid="{7965EF3A-7780-47A2-B7D2-13B5D700F5D4}">
      <text>
        <r>
          <rPr>
            <b/>
            <sz val="9"/>
            <color indexed="81"/>
            <rFont val="Tahoma"/>
            <family val="2"/>
          </rPr>
          <t>CEPICI:Prière lier la DD scannée</t>
        </r>
        <r>
          <rPr>
            <sz val="9"/>
            <color indexed="81"/>
            <rFont val="Tahoma"/>
            <family val="2"/>
          </rPr>
          <t xml:space="preserve">
</t>
        </r>
      </text>
    </comment>
    <comment ref="F57" authorId="0" shapeId="0" xr:uid="{15588ACF-B152-4372-B978-E0B582A9D31C}">
      <text>
        <r>
          <rPr>
            <b/>
            <sz val="9"/>
            <color indexed="81"/>
            <rFont val="Tahoma"/>
            <family val="2"/>
          </rPr>
          <t>CEPICI:Prière lier la facture scannée</t>
        </r>
        <r>
          <rPr>
            <sz val="9"/>
            <color indexed="81"/>
            <rFont val="Tahoma"/>
            <family val="2"/>
          </rPr>
          <t xml:space="preserve">
</t>
        </r>
      </text>
    </comment>
    <comment ref="G57" authorId="0" shapeId="0" xr:uid="{78A641BF-139A-45A0-8B3D-99E2DBF54482}">
      <text>
        <r>
          <rPr>
            <b/>
            <sz val="9"/>
            <color indexed="81"/>
            <rFont val="Tahoma"/>
            <family val="2"/>
          </rPr>
          <t>CEPICI:Prière lier la DD scannée</t>
        </r>
        <r>
          <rPr>
            <sz val="9"/>
            <color indexed="81"/>
            <rFont val="Tahoma"/>
            <family val="2"/>
          </rPr>
          <t xml:space="preserve">
</t>
        </r>
      </text>
    </comment>
    <comment ref="F58" authorId="0" shapeId="0" xr:uid="{5171F7B3-F0AC-4A53-9B6D-24A8428E4E34}">
      <text>
        <r>
          <rPr>
            <b/>
            <sz val="9"/>
            <color indexed="81"/>
            <rFont val="Tahoma"/>
            <family val="2"/>
          </rPr>
          <t>CEPICI:Prière lier la facture scannée</t>
        </r>
        <r>
          <rPr>
            <sz val="9"/>
            <color indexed="81"/>
            <rFont val="Tahoma"/>
            <family val="2"/>
          </rPr>
          <t xml:space="preserve">
</t>
        </r>
      </text>
    </comment>
    <comment ref="G58" authorId="0" shapeId="0" xr:uid="{6BC2C0F6-9167-4F6A-93A4-4A2E68E48DB0}">
      <text>
        <r>
          <rPr>
            <b/>
            <sz val="9"/>
            <color indexed="81"/>
            <rFont val="Tahoma"/>
            <family val="2"/>
          </rPr>
          <t>CEPICI:Prière lier la DD scannée</t>
        </r>
        <r>
          <rPr>
            <sz val="9"/>
            <color indexed="81"/>
            <rFont val="Tahoma"/>
            <family val="2"/>
          </rPr>
          <t xml:space="preserve">
</t>
        </r>
      </text>
    </comment>
    <comment ref="F59" authorId="0" shapeId="0" xr:uid="{9F7AD539-184F-412B-8892-8B30E847A832}">
      <text>
        <r>
          <rPr>
            <b/>
            <sz val="9"/>
            <color indexed="81"/>
            <rFont val="Tahoma"/>
            <family val="2"/>
          </rPr>
          <t>CEPICI:Prière lier la facture scannée</t>
        </r>
        <r>
          <rPr>
            <sz val="9"/>
            <color indexed="81"/>
            <rFont val="Tahoma"/>
            <family val="2"/>
          </rPr>
          <t xml:space="preserve">
</t>
        </r>
      </text>
    </comment>
    <comment ref="G59" authorId="0" shapeId="0" xr:uid="{B5655687-402C-4B6E-8242-ACA03D3DC5AF}">
      <text>
        <r>
          <rPr>
            <b/>
            <sz val="9"/>
            <color indexed="81"/>
            <rFont val="Tahoma"/>
            <family val="2"/>
          </rPr>
          <t>CEPICI:Prière lier la DD scannée</t>
        </r>
        <r>
          <rPr>
            <sz val="9"/>
            <color indexed="81"/>
            <rFont val="Tahoma"/>
            <family val="2"/>
          </rPr>
          <t xml:space="preserve">
</t>
        </r>
      </text>
    </comment>
    <comment ref="F60" authorId="0" shapeId="0" xr:uid="{0A470BD1-9A7F-440B-BE8F-D481461B39B6}">
      <text>
        <r>
          <rPr>
            <b/>
            <sz val="9"/>
            <color indexed="81"/>
            <rFont val="Tahoma"/>
            <family val="2"/>
          </rPr>
          <t>CEPICI:Prière lier la facture scannée</t>
        </r>
        <r>
          <rPr>
            <sz val="9"/>
            <color indexed="81"/>
            <rFont val="Tahoma"/>
            <family val="2"/>
          </rPr>
          <t xml:space="preserve">
</t>
        </r>
      </text>
    </comment>
    <comment ref="G60" authorId="0" shapeId="0" xr:uid="{AAFD25FB-5A12-4E62-921E-838844A0C432}">
      <text>
        <r>
          <rPr>
            <b/>
            <sz val="9"/>
            <color indexed="81"/>
            <rFont val="Tahoma"/>
            <family val="2"/>
          </rPr>
          <t>CEPICI:Prière lier la DD scannée</t>
        </r>
        <r>
          <rPr>
            <sz val="9"/>
            <color indexed="81"/>
            <rFont val="Tahoma"/>
            <family val="2"/>
          </rPr>
          <t xml:space="preserve">
</t>
        </r>
      </text>
    </comment>
    <comment ref="F61" authorId="0" shapeId="0" xr:uid="{D9065165-0F3E-4B57-84E1-42AAF14A2B75}">
      <text>
        <r>
          <rPr>
            <b/>
            <sz val="9"/>
            <color indexed="81"/>
            <rFont val="Tahoma"/>
            <family val="2"/>
          </rPr>
          <t>CEPICI:Prière lier la facture scannée</t>
        </r>
        <r>
          <rPr>
            <sz val="9"/>
            <color indexed="81"/>
            <rFont val="Tahoma"/>
            <family val="2"/>
          </rPr>
          <t xml:space="preserve">
</t>
        </r>
      </text>
    </comment>
    <comment ref="G61" authorId="0" shapeId="0" xr:uid="{5231C77E-084D-4D4E-9E3D-1DA3C6B98236}">
      <text>
        <r>
          <rPr>
            <b/>
            <sz val="9"/>
            <color indexed="81"/>
            <rFont val="Tahoma"/>
            <family val="2"/>
          </rPr>
          <t>CEPICI:Prière lier la DD scannée</t>
        </r>
        <r>
          <rPr>
            <sz val="9"/>
            <color indexed="81"/>
            <rFont val="Tahoma"/>
            <family val="2"/>
          </rPr>
          <t xml:space="preserve">
</t>
        </r>
      </text>
    </comment>
    <comment ref="F62" authorId="0" shapeId="0" xr:uid="{456464B9-AA85-438B-8A9F-624B32C77420}">
      <text>
        <r>
          <rPr>
            <b/>
            <sz val="9"/>
            <color indexed="81"/>
            <rFont val="Tahoma"/>
            <family val="2"/>
          </rPr>
          <t>CEPICI:Prière lier la facture scannée</t>
        </r>
        <r>
          <rPr>
            <sz val="9"/>
            <color indexed="81"/>
            <rFont val="Tahoma"/>
            <family val="2"/>
          </rPr>
          <t xml:space="preserve">
</t>
        </r>
      </text>
    </comment>
    <comment ref="G62" authorId="0" shapeId="0" xr:uid="{C0A89071-DC6C-4B1A-B6F0-BF77A5A5F52D}">
      <text>
        <r>
          <rPr>
            <b/>
            <sz val="9"/>
            <color indexed="81"/>
            <rFont val="Tahoma"/>
            <family val="2"/>
          </rPr>
          <t>CEPICI:Prière lier la DD scannée</t>
        </r>
        <r>
          <rPr>
            <sz val="9"/>
            <color indexed="81"/>
            <rFont val="Tahoma"/>
            <family val="2"/>
          </rPr>
          <t xml:space="preserve">
</t>
        </r>
      </text>
    </comment>
    <comment ref="F63" authorId="0" shapeId="0" xr:uid="{F22DD31A-331B-4B9B-ABD1-0E4DAD87D8A6}">
      <text>
        <r>
          <rPr>
            <b/>
            <sz val="9"/>
            <color indexed="81"/>
            <rFont val="Tahoma"/>
            <family val="2"/>
          </rPr>
          <t>CEPICI:Prière lier la facture scannée</t>
        </r>
        <r>
          <rPr>
            <sz val="9"/>
            <color indexed="81"/>
            <rFont val="Tahoma"/>
            <family val="2"/>
          </rPr>
          <t xml:space="preserve">
</t>
        </r>
      </text>
    </comment>
    <comment ref="G63" authorId="0" shapeId="0" xr:uid="{75514492-9EB0-48FF-92AD-E8D1116ED692}">
      <text>
        <r>
          <rPr>
            <b/>
            <sz val="9"/>
            <color indexed="81"/>
            <rFont val="Tahoma"/>
            <family val="2"/>
          </rPr>
          <t>CEPICI:Prière lier la DD scannée</t>
        </r>
        <r>
          <rPr>
            <sz val="9"/>
            <color indexed="81"/>
            <rFont val="Tahoma"/>
            <family val="2"/>
          </rPr>
          <t xml:space="preserve">
</t>
        </r>
      </text>
    </comment>
    <comment ref="F64" authorId="0" shapeId="0" xr:uid="{2FFD387D-1C83-4A5F-9C8B-11023B709EC2}">
      <text>
        <r>
          <rPr>
            <b/>
            <sz val="9"/>
            <color indexed="81"/>
            <rFont val="Tahoma"/>
            <family val="2"/>
          </rPr>
          <t>CEPICI:Prière lier la facture scannée</t>
        </r>
        <r>
          <rPr>
            <sz val="9"/>
            <color indexed="81"/>
            <rFont val="Tahoma"/>
            <family val="2"/>
          </rPr>
          <t xml:space="preserve">
</t>
        </r>
      </text>
    </comment>
    <comment ref="G64" authorId="0" shapeId="0" xr:uid="{DC7B542E-ED1F-487F-8FAE-D11FEACC7426}">
      <text>
        <r>
          <rPr>
            <b/>
            <sz val="9"/>
            <color indexed="81"/>
            <rFont val="Tahoma"/>
            <family val="2"/>
          </rPr>
          <t>CEPICI:Prière lier la DD scannée</t>
        </r>
        <r>
          <rPr>
            <sz val="9"/>
            <color indexed="81"/>
            <rFont val="Tahoma"/>
            <family val="2"/>
          </rPr>
          <t xml:space="preserve">
</t>
        </r>
      </text>
    </comment>
    <comment ref="F65" authorId="0" shapeId="0" xr:uid="{F4D45EC3-EEC1-4A0C-BF48-70827373F5D7}">
      <text>
        <r>
          <rPr>
            <b/>
            <sz val="9"/>
            <color indexed="81"/>
            <rFont val="Tahoma"/>
            <family val="2"/>
          </rPr>
          <t>CEPICI:Prière lier la facture scannée</t>
        </r>
        <r>
          <rPr>
            <sz val="9"/>
            <color indexed="81"/>
            <rFont val="Tahoma"/>
            <family val="2"/>
          </rPr>
          <t xml:space="preserve">
</t>
        </r>
      </text>
    </comment>
    <comment ref="G65" authorId="0" shapeId="0" xr:uid="{0A8647CF-219B-4DC3-BCCD-F18FE5064FC9}">
      <text>
        <r>
          <rPr>
            <b/>
            <sz val="9"/>
            <color indexed="81"/>
            <rFont val="Tahoma"/>
            <family val="2"/>
          </rPr>
          <t>CEPICI:Prière lier la DD scannée</t>
        </r>
        <r>
          <rPr>
            <sz val="9"/>
            <color indexed="81"/>
            <rFont val="Tahoma"/>
            <family val="2"/>
          </rPr>
          <t xml:space="preserve">
</t>
        </r>
      </text>
    </comment>
    <comment ref="F66" authorId="0" shapeId="0" xr:uid="{2175B369-C520-4D26-8A0A-37E6E1730991}">
      <text>
        <r>
          <rPr>
            <b/>
            <sz val="9"/>
            <color indexed="81"/>
            <rFont val="Tahoma"/>
            <family val="2"/>
          </rPr>
          <t>CEPICI:Prière lier la facture scannée</t>
        </r>
        <r>
          <rPr>
            <sz val="9"/>
            <color indexed="81"/>
            <rFont val="Tahoma"/>
            <family val="2"/>
          </rPr>
          <t xml:space="preserve">
</t>
        </r>
      </text>
    </comment>
    <comment ref="G66" authorId="0" shapeId="0" xr:uid="{278940AF-35C7-4A87-BDA7-5E7E4B5B8373}">
      <text>
        <r>
          <rPr>
            <b/>
            <sz val="9"/>
            <color indexed="81"/>
            <rFont val="Tahoma"/>
            <family val="2"/>
          </rPr>
          <t>CEPICI:Prière lier la DD scannée</t>
        </r>
        <r>
          <rPr>
            <sz val="9"/>
            <color indexed="81"/>
            <rFont val="Tahoma"/>
            <family val="2"/>
          </rPr>
          <t xml:space="preserve">
</t>
        </r>
      </text>
    </comment>
    <comment ref="F67" authorId="0" shapeId="0" xr:uid="{F801E7B9-2298-4C48-BE2B-6C684FC816E8}">
      <text>
        <r>
          <rPr>
            <b/>
            <sz val="9"/>
            <color indexed="81"/>
            <rFont val="Tahoma"/>
            <family val="2"/>
          </rPr>
          <t>CEPICI:Prière lier la facture scannée</t>
        </r>
        <r>
          <rPr>
            <sz val="9"/>
            <color indexed="81"/>
            <rFont val="Tahoma"/>
            <family val="2"/>
          </rPr>
          <t xml:space="preserve">
</t>
        </r>
      </text>
    </comment>
    <comment ref="G67" authorId="0" shapeId="0" xr:uid="{D32FB41A-E750-466A-9F6D-811116C3AB49}">
      <text>
        <r>
          <rPr>
            <b/>
            <sz val="9"/>
            <color indexed="81"/>
            <rFont val="Tahoma"/>
            <family val="2"/>
          </rPr>
          <t>CEPICI:Prière lier la DD scannée</t>
        </r>
        <r>
          <rPr>
            <sz val="9"/>
            <color indexed="81"/>
            <rFont val="Tahoma"/>
            <family val="2"/>
          </rPr>
          <t xml:space="preserve">
</t>
        </r>
      </text>
    </comment>
    <comment ref="F68" authorId="0" shapeId="0" xr:uid="{3B1350BE-079C-46BE-952B-6BEF1A06A019}">
      <text>
        <r>
          <rPr>
            <b/>
            <sz val="9"/>
            <color indexed="81"/>
            <rFont val="Tahoma"/>
            <family val="2"/>
          </rPr>
          <t>CEPICI:Prière lier la facture scannée</t>
        </r>
        <r>
          <rPr>
            <sz val="9"/>
            <color indexed="81"/>
            <rFont val="Tahoma"/>
            <family val="2"/>
          </rPr>
          <t xml:space="preserve">
</t>
        </r>
      </text>
    </comment>
    <comment ref="G68" authorId="0" shapeId="0" xr:uid="{C77FDCDC-0CD7-4D40-A02C-5910B21ED3F7}">
      <text>
        <r>
          <rPr>
            <b/>
            <sz val="9"/>
            <color indexed="81"/>
            <rFont val="Tahoma"/>
            <family val="2"/>
          </rPr>
          <t>CEPICI:Prière lier la DD scannée</t>
        </r>
        <r>
          <rPr>
            <sz val="9"/>
            <color indexed="81"/>
            <rFont val="Tahoma"/>
            <family val="2"/>
          </rPr>
          <t xml:space="preserve">
</t>
        </r>
      </text>
    </comment>
    <comment ref="F69" authorId="0" shapeId="0" xr:uid="{4127DD4F-76C1-4784-83B8-7F702249E171}">
      <text>
        <r>
          <rPr>
            <b/>
            <sz val="9"/>
            <color indexed="81"/>
            <rFont val="Tahoma"/>
            <family val="2"/>
          </rPr>
          <t>CEPICI:Prière lier la facture scannée</t>
        </r>
        <r>
          <rPr>
            <sz val="9"/>
            <color indexed="81"/>
            <rFont val="Tahoma"/>
            <family val="2"/>
          </rPr>
          <t xml:space="preserve">
</t>
        </r>
      </text>
    </comment>
    <comment ref="G69" authorId="0" shapeId="0" xr:uid="{DE181948-C564-41F4-A690-C7B50C136F1E}">
      <text>
        <r>
          <rPr>
            <b/>
            <sz val="9"/>
            <color indexed="81"/>
            <rFont val="Tahoma"/>
            <family val="2"/>
          </rPr>
          <t>CEPICI:Prière lier la DD scannée</t>
        </r>
        <r>
          <rPr>
            <sz val="9"/>
            <color indexed="81"/>
            <rFont val="Tahoma"/>
            <family val="2"/>
          </rPr>
          <t xml:space="preserve">
</t>
        </r>
      </text>
    </comment>
    <comment ref="F70" authorId="0" shapeId="0" xr:uid="{6705F0C1-7F4C-4E3C-B3FD-51589FC380C8}">
      <text>
        <r>
          <rPr>
            <b/>
            <sz val="9"/>
            <color indexed="81"/>
            <rFont val="Tahoma"/>
            <family val="2"/>
          </rPr>
          <t>CEPICI:Prière lier la facture scannée</t>
        </r>
        <r>
          <rPr>
            <sz val="9"/>
            <color indexed="81"/>
            <rFont val="Tahoma"/>
            <family val="2"/>
          </rPr>
          <t xml:space="preserve">
</t>
        </r>
      </text>
    </comment>
    <comment ref="G70" authorId="0" shapeId="0" xr:uid="{58C6B879-E1FC-465E-9936-E7F304A022BF}">
      <text>
        <r>
          <rPr>
            <b/>
            <sz val="9"/>
            <color indexed="81"/>
            <rFont val="Tahoma"/>
            <family val="2"/>
          </rPr>
          <t>CEPICI:Prière lier la DD scannée</t>
        </r>
        <r>
          <rPr>
            <sz val="9"/>
            <color indexed="81"/>
            <rFont val="Tahoma"/>
            <family val="2"/>
          </rPr>
          <t xml:space="preserve">
</t>
        </r>
      </text>
    </comment>
    <comment ref="F71" authorId="0" shapeId="0" xr:uid="{0F8FCE64-8999-4FDC-B28A-C3D6255C7F04}">
      <text>
        <r>
          <rPr>
            <b/>
            <sz val="9"/>
            <color indexed="81"/>
            <rFont val="Tahoma"/>
            <family val="2"/>
          </rPr>
          <t>CEPICI:Prière lier la facture scannée</t>
        </r>
        <r>
          <rPr>
            <sz val="9"/>
            <color indexed="81"/>
            <rFont val="Tahoma"/>
            <family val="2"/>
          </rPr>
          <t xml:space="preserve">
</t>
        </r>
      </text>
    </comment>
    <comment ref="G71" authorId="0" shapeId="0" xr:uid="{0BE8AD69-BBB3-46DD-A244-FA89076AE0E5}">
      <text>
        <r>
          <rPr>
            <b/>
            <sz val="9"/>
            <color indexed="81"/>
            <rFont val="Tahoma"/>
            <family val="2"/>
          </rPr>
          <t>CEPICI:Prière lier la DD scannée</t>
        </r>
        <r>
          <rPr>
            <sz val="9"/>
            <color indexed="81"/>
            <rFont val="Tahoma"/>
            <family val="2"/>
          </rPr>
          <t xml:space="preserve">
</t>
        </r>
      </text>
    </comment>
    <comment ref="F72" authorId="0" shapeId="0" xr:uid="{F991D339-5114-4954-BD0E-FD2443DBA8F1}">
      <text>
        <r>
          <rPr>
            <b/>
            <sz val="9"/>
            <color indexed="81"/>
            <rFont val="Tahoma"/>
            <family val="2"/>
          </rPr>
          <t>CEPICI:Prière lier la facture scannée</t>
        </r>
        <r>
          <rPr>
            <sz val="9"/>
            <color indexed="81"/>
            <rFont val="Tahoma"/>
            <family val="2"/>
          </rPr>
          <t xml:space="preserve">
</t>
        </r>
      </text>
    </comment>
    <comment ref="G72" authorId="0" shapeId="0" xr:uid="{A0372E72-D6DB-40BF-9DA4-A2FAABEDFACF}">
      <text>
        <r>
          <rPr>
            <b/>
            <sz val="9"/>
            <color indexed="81"/>
            <rFont val="Tahoma"/>
            <family val="2"/>
          </rPr>
          <t>CEPICI:Prière lier la DD scannée</t>
        </r>
        <r>
          <rPr>
            <sz val="9"/>
            <color indexed="81"/>
            <rFont val="Tahoma"/>
            <family val="2"/>
          </rPr>
          <t xml:space="preserve">
</t>
        </r>
      </text>
    </comment>
    <comment ref="F73" authorId="0" shapeId="0" xr:uid="{53903C0E-5B19-415B-AF64-DFFD7466B7A5}">
      <text>
        <r>
          <rPr>
            <b/>
            <sz val="9"/>
            <color indexed="81"/>
            <rFont val="Tahoma"/>
            <family val="2"/>
          </rPr>
          <t>CEPICI:Prière lier la facture scannée</t>
        </r>
        <r>
          <rPr>
            <sz val="9"/>
            <color indexed="81"/>
            <rFont val="Tahoma"/>
            <family val="2"/>
          </rPr>
          <t xml:space="preserve">
</t>
        </r>
      </text>
    </comment>
    <comment ref="G73" authorId="0" shapeId="0" xr:uid="{A5EE2C53-8CFB-4523-A516-06CD22B4E4DD}">
      <text>
        <r>
          <rPr>
            <b/>
            <sz val="9"/>
            <color indexed="81"/>
            <rFont val="Tahoma"/>
            <family val="2"/>
          </rPr>
          <t>CEPICI:Prière lier la DD scannée</t>
        </r>
        <r>
          <rPr>
            <sz val="9"/>
            <color indexed="81"/>
            <rFont val="Tahoma"/>
            <family val="2"/>
          </rPr>
          <t xml:space="preserve">
</t>
        </r>
      </text>
    </comment>
    <comment ref="F74" authorId="0" shapeId="0" xr:uid="{26B2F3D2-4BC3-4D31-BF6D-CF2C096254B3}">
      <text>
        <r>
          <rPr>
            <b/>
            <sz val="9"/>
            <color indexed="81"/>
            <rFont val="Tahoma"/>
            <family val="2"/>
          </rPr>
          <t>CEPICI:Prière lier la facture scannée</t>
        </r>
        <r>
          <rPr>
            <sz val="9"/>
            <color indexed="81"/>
            <rFont val="Tahoma"/>
            <family val="2"/>
          </rPr>
          <t xml:space="preserve">
</t>
        </r>
      </text>
    </comment>
    <comment ref="G74" authorId="0" shapeId="0" xr:uid="{AA3BCB67-C702-4504-9EED-6FAF8242C689}">
      <text>
        <r>
          <rPr>
            <b/>
            <sz val="9"/>
            <color indexed="81"/>
            <rFont val="Tahoma"/>
            <family val="2"/>
          </rPr>
          <t>CEPICI:Prière lier la DD scannée</t>
        </r>
        <r>
          <rPr>
            <sz val="9"/>
            <color indexed="81"/>
            <rFont val="Tahoma"/>
            <family val="2"/>
          </rPr>
          <t xml:space="preserve">
</t>
        </r>
      </text>
    </comment>
    <comment ref="F75" authorId="0" shapeId="0" xr:uid="{13ABE3DD-4247-442B-B7D2-F816816808B1}">
      <text>
        <r>
          <rPr>
            <b/>
            <sz val="9"/>
            <color indexed="81"/>
            <rFont val="Tahoma"/>
            <family val="2"/>
          </rPr>
          <t>CEPICI:Prière lier la facture scannée</t>
        </r>
        <r>
          <rPr>
            <sz val="9"/>
            <color indexed="81"/>
            <rFont val="Tahoma"/>
            <family val="2"/>
          </rPr>
          <t xml:space="preserve">
</t>
        </r>
      </text>
    </comment>
    <comment ref="G75" authorId="0" shapeId="0" xr:uid="{ABE08E27-417E-4450-BB3C-528C3100C519}">
      <text>
        <r>
          <rPr>
            <b/>
            <sz val="9"/>
            <color indexed="81"/>
            <rFont val="Tahoma"/>
            <family val="2"/>
          </rPr>
          <t>CEPICI:Prière lier la DD scannée</t>
        </r>
        <r>
          <rPr>
            <sz val="9"/>
            <color indexed="81"/>
            <rFont val="Tahoma"/>
            <family val="2"/>
          </rPr>
          <t xml:space="preserve">
</t>
        </r>
      </text>
    </comment>
    <comment ref="F76" authorId="0" shapeId="0" xr:uid="{9FFC9F35-30B9-43F0-8BE8-1D10DDA36EAE}">
      <text>
        <r>
          <rPr>
            <b/>
            <sz val="9"/>
            <color indexed="81"/>
            <rFont val="Tahoma"/>
            <family val="2"/>
          </rPr>
          <t>CEPICI:Prière lier la facture scannée</t>
        </r>
        <r>
          <rPr>
            <sz val="9"/>
            <color indexed="81"/>
            <rFont val="Tahoma"/>
            <family val="2"/>
          </rPr>
          <t xml:space="preserve">
</t>
        </r>
      </text>
    </comment>
    <comment ref="G76" authorId="0" shapeId="0" xr:uid="{D08954CA-8205-47E6-A0A9-5B0F6A0A170E}">
      <text>
        <r>
          <rPr>
            <b/>
            <sz val="9"/>
            <color indexed="81"/>
            <rFont val="Tahoma"/>
            <family val="2"/>
          </rPr>
          <t>CEPICI:Prière lier la DD scannée</t>
        </r>
        <r>
          <rPr>
            <sz val="9"/>
            <color indexed="81"/>
            <rFont val="Tahoma"/>
            <family val="2"/>
          </rPr>
          <t xml:space="preserve">
</t>
        </r>
      </text>
    </comment>
    <comment ref="F77" authorId="0" shapeId="0" xr:uid="{B1078D98-9D81-4252-8ED6-2F3B25F741C0}">
      <text>
        <r>
          <rPr>
            <b/>
            <sz val="9"/>
            <color indexed="81"/>
            <rFont val="Tahoma"/>
            <family val="2"/>
          </rPr>
          <t>CEPICI:Prière lier la facture scannée</t>
        </r>
        <r>
          <rPr>
            <sz val="9"/>
            <color indexed="81"/>
            <rFont val="Tahoma"/>
            <family val="2"/>
          </rPr>
          <t xml:space="preserve">
</t>
        </r>
      </text>
    </comment>
    <comment ref="G77" authorId="0" shapeId="0" xr:uid="{C82EC0BA-3906-424A-887E-6015CC3FFDC1}">
      <text>
        <r>
          <rPr>
            <b/>
            <sz val="9"/>
            <color indexed="81"/>
            <rFont val="Tahoma"/>
            <family val="2"/>
          </rPr>
          <t>CEPICI:Prière lier la DD scannée</t>
        </r>
        <r>
          <rPr>
            <sz val="9"/>
            <color indexed="81"/>
            <rFont val="Tahoma"/>
            <family val="2"/>
          </rPr>
          <t xml:space="preserve">
</t>
        </r>
      </text>
    </comment>
    <comment ref="F78" authorId="0" shapeId="0" xr:uid="{A62FC803-9293-4758-9097-CD7D283B8987}">
      <text>
        <r>
          <rPr>
            <b/>
            <sz val="9"/>
            <color indexed="81"/>
            <rFont val="Tahoma"/>
            <family val="2"/>
          </rPr>
          <t>CEPICI:Prière lier la facture scannée</t>
        </r>
        <r>
          <rPr>
            <sz val="9"/>
            <color indexed="81"/>
            <rFont val="Tahoma"/>
            <family val="2"/>
          </rPr>
          <t xml:space="preserve">
</t>
        </r>
      </text>
    </comment>
    <comment ref="G78" authorId="0" shapeId="0" xr:uid="{2EDFEC0A-1B24-486D-B838-718800757CAC}">
      <text>
        <r>
          <rPr>
            <b/>
            <sz val="9"/>
            <color indexed="81"/>
            <rFont val="Tahoma"/>
            <family val="2"/>
          </rPr>
          <t>CEPICI:Prière lier la DD scannée</t>
        </r>
        <r>
          <rPr>
            <sz val="9"/>
            <color indexed="81"/>
            <rFont val="Tahoma"/>
            <family val="2"/>
          </rPr>
          <t xml:space="preserve">
</t>
        </r>
      </text>
    </comment>
    <comment ref="F79" authorId="0" shapeId="0" xr:uid="{F82AA945-6BB6-4ACB-B7CD-90F969B8E89A}">
      <text>
        <r>
          <rPr>
            <b/>
            <sz val="9"/>
            <color indexed="81"/>
            <rFont val="Tahoma"/>
            <family val="2"/>
          </rPr>
          <t>CEPICI:Prière lier la facture scannée</t>
        </r>
        <r>
          <rPr>
            <sz val="9"/>
            <color indexed="81"/>
            <rFont val="Tahoma"/>
            <family val="2"/>
          </rPr>
          <t xml:space="preserve">
</t>
        </r>
      </text>
    </comment>
    <comment ref="G79" authorId="0" shapeId="0" xr:uid="{5EFAC6CE-AA5E-497B-8220-0F4ECE906965}">
      <text>
        <r>
          <rPr>
            <b/>
            <sz val="9"/>
            <color indexed="81"/>
            <rFont val="Tahoma"/>
            <family val="2"/>
          </rPr>
          <t>CEPICI:Prière lier la DD scannée</t>
        </r>
        <r>
          <rPr>
            <sz val="9"/>
            <color indexed="81"/>
            <rFont val="Tahoma"/>
            <family val="2"/>
          </rPr>
          <t xml:space="preserve">
</t>
        </r>
      </text>
    </comment>
    <comment ref="F80" authorId="0" shapeId="0" xr:uid="{722B7E48-E2CD-4FFA-A631-C2009AC81741}">
      <text>
        <r>
          <rPr>
            <b/>
            <sz val="9"/>
            <color indexed="81"/>
            <rFont val="Tahoma"/>
            <family val="2"/>
          </rPr>
          <t>CEPICI:Prière lier la facture scannée</t>
        </r>
        <r>
          <rPr>
            <sz val="9"/>
            <color indexed="81"/>
            <rFont val="Tahoma"/>
            <family val="2"/>
          </rPr>
          <t xml:space="preserve">
</t>
        </r>
      </text>
    </comment>
    <comment ref="G80" authorId="0" shapeId="0" xr:uid="{CF9A4BB7-8622-4A62-A498-BAFADCE422F5}">
      <text>
        <r>
          <rPr>
            <b/>
            <sz val="9"/>
            <color indexed="81"/>
            <rFont val="Tahoma"/>
            <family val="2"/>
          </rPr>
          <t>CEPICI:Prière lier la DD scannée</t>
        </r>
        <r>
          <rPr>
            <sz val="9"/>
            <color indexed="81"/>
            <rFont val="Tahoma"/>
            <family val="2"/>
          </rPr>
          <t xml:space="preserve">
</t>
        </r>
      </text>
    </comment>
    <comment ref="F81" authorId="0" shapeId="0" xr:uid="{D53A5025-3348-4742-AF57-1CA5DE0DE1F6}">
      <text>
        <r>
          <rPr>
            <b/>
            <sz val="9"/>
            <color indexed="81"/>
            <rFont val="Tahoma"/>
            <family val="2"/>
          </rPr>
          <t>CEPICI:Prière lier la facture scannée</t>
        </r>
        <r>
          <rPr>
            <sz val="9"/>
            <color indexed="81"/>
            <rFont val="Tahoma"/>
            <family val="2"/>
          </rPr>
          <t xml:space="preserve">
</t>
        </r>
      </text>
    </comment>
    <comment ref="G81" authorId="0" shapeId="0" xr:uid="{199C87C2-6796-478F-9443-7167A983331D}">
      <text>
        <r>
          <rPr>
            <b/>
            <sz val="9"/>
            <color indexed="81"/>
            <rFont val="Tahoma"/>
            <family val="2"/>
          </rPr>
          <t>CEPICI:Prière lier la DD scannée</t>
        </r>
        <r>
          <rPr>
            <sz val="9"/>
            <color indexed="81"/>
            <rFont val="Tahoma"/>
            <family val="2"/>
          </rPr>
          <t xml:space="preserve">
</t>
        </r>
      </text>
    </comment>
    <comment ref="F82" authorId="0" shapeId="0" xr:uid="{D1776C89-3C39-4DCE-9BD8-D685C022DF2D}">
      <text>
        <r>
          <rPr>
            <b/>
            <sz val="9"/>
            <color indexed="81"/>
            <rFont val="Tahoma"/>
            <family val="2"/>
          </rPr>
          <t>CEPICI:Prière lier la facture scannée</t>
        </r>
        <r>
          <rPr>
            <sz val="9"/>
            <color indexed="81"/>
            <rFont val="Tahoma"/>
            <family val="2"/>
          </rPr>
          <t xml:space="preserve">
</t>
        </r>
      </text>
    </comment>
    <comment ref="G82" authorId="0" shapeId="0" xr:uid="{7EA3A33C-9479-41A4-A788-23B016C48205}">
      <text>
        <r>
          <rPr>
            <b/>
            <sz val="9"/>
            <color indexed="81"/>
            <rFont val="Tahoma"/>
            <family val="2"/>
          </rPr>
          <t>CEPICI:Prière lier la DD scannée</t>
        </r>
        <r>
          <rPr>
            <sz val="9"/>
            <color indexed="81"/>
            <rFont val="Tahoma"/>
            <family val="2"/>
          </rPr>
          <t xml:space="preserve">
</t>
        </r>
      </text>
    </comment>
    <comment ref="F83" authorId="0" shapeId="0" xr:uid="{D8F62AD3-5239-49CC-A0F3-66C60449BB88}">
      <text>
        <r>
          <rPr>
            <b/>
            <sz val="9"/>
            <color indexed="81"/>
            <rFont val="Tahoma"/>
            <family val="2"/>
          </rPr>
          <t>CEPICI:Prière lier la facture scannée</t>
        </r>
        <r>
          <rPr>
            <sz val="9"/>
            <color indexed="81"/>
            <rFont val="Tahoma"/>
            <family val="2"/>
          </rPr>
          <t xml:space="preserve">
</t>
        </r>
      </text>
    </comment>
    <comment ref="G83" authorId="0" shapeId="0" xr:uid="{0515DAF3-7240-4B86-9336-7A11F14D559D}">
      <text>
        <r>
          <rPr>
            <b/>
            <sz val="9"/>
            <color indexed="81"/>
            <rFont val="Tahoma"/>
            <family val="2"/>
          </rPr>
          <t>CEPICI:Prière lier la DD scannée</t>
        </r>
        <r>
          <rPr>
            <sz val="9"/>
            <color indexed="81"/>
            <rFont val="Tahoma"/>
            <family val="2"/>
          </rPr>
          <t xml:space="preserve">
</t>
        </r>
      </text>
    </comment>
    <comment ref="F84" authorId="0" shapeId="0" xr:uid="{875A5B10-12F7-489B-AFF8-078BB89DDDCF}">
      <text>
        <r>
          <rPr>
            <b/>
            <sz val="9"/>
            <color indexed="81"/>
            <rFont val="Tahoma"/>
            <family val="2"/>
          </rPr>
          <t>CEPICI:Prière lier la facture scannée</t>
        </r>
        <r>
          <rPr>
            <sz val="9"/>
            <color indexed="81"/>
            <rFont val="Tahoma"/>
            <family val="2"/>
          </rPr>
          <t xml:space="preserve">
</t>
        </r>
      </text>
    </comment>
    <comment ref="G84" authorId="0" shapeId="0" xr:uid="{8F212C23-BABD-4C9A-92EC-55930414B7A5}">
      <text>
        <r>
          <rPr>
            <b/>
            <sz val="9"/>
            <color indexed="81"/>
            <rFont val="Tahoma"/>
            <family val="2"/>
          </rPr>
          <t>CEPICI:Prière lier la DD scannée</t>
        </r>
        <r>
          <rPr>
            <sz val="9"/>
            <color indexed="81"/>
            <rFont val="Tahoma"/>
            <family val="2"/>
          </rPr>
          <t xml:space="preserve">
</t>
        </r>
      </text>
    </comment>
    <comment ref="F85" authorId="0" shapeId="0" xr:uid="{2D6C3727-9033-4E23-B535-88C18C569326}">
      <text>
        <r>
          <rPr>
            <b/>
            <sz val="9"/>
            <color indexed="81"/>
            <rFont val="Tahoma"/>
            <family val="2"/>
          </rPr>
          <t>CEPICI:Prière lier la facture scannée</t>
        </r>
        <r>
          <rPr>
            <sz val="9"/>
            <color indexed="81"/>
            <rFont val="Tahoma"/>
            <family val="2"/>
          </rPr>
          <t xml:space="preserve">
</t>
        </r>
      </text>
    </comment>
    <comment ref="G85" authorId="0" shapeId="0" xr:uid="{5C61C693-7283-4D81-B5FD-3D9133342FBE}">
      <text>
        <r>
          <rPr>
            <b/>
            <sz val="9"/>
            <color indexed="81"/>
            <rFont val="Tahoma"/>
            <family val="2"/>
          </rPr>
          <t>CEPICI:Prière lier la DD scannée</t>
        </r>
        <r>
          <rPr>
            <sz val="9"/>
            <color indexed="81"/>
            <rFont val="Tahoma"/>
            <family val="2"/>
          </rPr>
          <t xml:space="preserve">
</t>
        </r>
      </text>
    </comment>
    <comment ref="F86" authorId="0" shapeId="0" xr:uid="{8321CA6D-9D95-4A5D-9B02-FF167A542976}">
      <text>
        <r>
          <rPr>
            <b/>
            <sz val="9"/>
            <color indexed="81"/>
            <rFont val="Tahoma"/>
            <family val="2"/>
          </rPr>
          <t>CEPICI:Prière lier la facture scannée</t>
        </r>
        <r>
          <rPr>
            <sz val="9"/>
            <color indexed="81"/>
            <rFont val="Tahoma"/>
            <family val="2"/>
          </rPr>
          <t xml:space="preserve">
</t>
        </r>
      </text>
    </comment>
    <comment ref="G86" authorId="0" shapeId="0" xr:uid="{89BCA1E5-A628-439C-8790-D00C3A56248D}">
      <text>
        <r>
          <rPr>
            <b/>
            <sz val="9"/>
            <color indexed="81"/>
            <rFont val="Tahoma"/>
            <family val="2"/>
          </rPr>
          <t>CEPICI:Prière lier la DD scannée</t>
        </r>
        <r>
          <rPr>
            <sz val="9"/>
            <color indexed="81"/>
            <rFont val="Tahoma"/>
            <family val="2"/>
          </rPr>
          <t xml:space="preserve">
</t>
        </r>
      </text>
    </comment>
    <comment ref="F87" authorId="0" shapeId="0" xr:uid="{CEB6C2F6-0087-4A6D-AA65-39071EA3CFA8}">
      <text>
        <r>
          <rPr>
            <b/>
            <sz val="9"/>
            <color indexed="81"/>
            <rFont val="Tahoma"/>
            <family val="2"/>
          </rPr>
          <t>CEPICI:Prière lier la facture scannée</t>
        </r>
        <r>
          <rPr>
            <sz val="9"/>
            <color indexed="81"/>
            <rFont val="Tahoma"/>
            <family val="2"/>
          </rPr>
          <t xml:space="preserve">
</t>
        </r>
      </text>
    </comment>
    <comment ref="G87" authorId="0" shapeId="0" xr:uid="{13C10753-127D-4E4A-8B42-872CF5BED327}">
      <text>
        <r>
          <rPr>
            <b/>
            <sz val="9"/>
            <color indexed="81"/>
            <rFont val="Tahoma"/>
            <family val="2"/>
          </rPr>
          <t>CEPICI:Prière lier la DD scannée</t>
        </r>
        <r>
          <rPr>
            <sz val="9"/>
            <color indexed="81"/>
            <rFont val="Tahoma"/>
            <family val="2"/>
          </rPr>
          <t xml:space="preserve">
</t>
        </r>
      </text>
    </comment>
    <comment ref="F88" authorId="0" shapeId="0" xr:uid="{6C6BBA4A-BAB4-45A1-813B-3C526AADB589}">
      <text>
        <r>
          <rPr>
            <b/>
            <sz val="9"/>
            <color indexed="81"/>
            <rFont val="Tahoma"/>
            <family val="2"/>
          </rPr>
          <t>CEPICI:Prière lier la facture scannée</t>
        </r>
        <r>
          <rPr>
            <sz val="9"/>
            <color indexed="81"/>
            <rFont val="Tahoma"/>
            <family val="2"/>
          </rPr>
          <t xml:space="preserve">
</t>
        </r>
      </text>
    </comment>
    <comment ref="G88" authorId="0" shapeId="0" xr:uid="{A7A1091E-EEE9-42B5-AEEB-7A337AD5E603}">
      <text>
        <r>
          <rPr>
            <b/>
            <sz val="9"/>
            <color indexed="81"/>
            <rFont val="Tahoma"/>
            <family val="2"/>
          </rPr>
          <t>CEPICI:Prière lier la DD scannée</t>
        </r>
        <r>
          <rPr>
            <sz val="9"/>
            <color indexed="81"/>
            <rFont val="Tahoma"/>
            <family val="2"/>
          </rPr>
          <t xml:space="preserve">
</t>
        </r>
      </text>
    </comment>
    <comment ref="F89" authorId="0" shapeId="0" xr:uid="{1C718299-EB65-4802-86FC-95F68E72A710}">
      <text>
        <r>
          <rPr>
            <b/>
            <sz val="9"/>
            <color indexed="81"/>
            <rFont val="Tahoma"/>
            <family val="2"/>
          </rPr>
          <t>CEPICI:Prière lier la facture scannée</t>
        </r>
        <r>
          <rPr>
            <sz val="9"/>
            <color indexed="81"/>
            <rFont val="Tahoma"/>
            <family val="2"/>
          </rPr>
          <t xml:space="preserve">
</t>
        </r>
      </text>
    </comment>
    <comment ref="G89" authorId="0" shapeId="0" xr:uid="{1C631F83-26A0-4D3E-BFCF-C8817FFF61ED}">
      <text>
        <r>
          <rPr>
            <b/>
            <sz val="9"/>
            <color indexed="81"/>
            <rFont val="Tahoma"/>
            <family val="2"/>
          </rPr>
          <t>CEPICI:Prière lier la DD scannée</t>
        </r>
        <r>
          <rPr>
            <sz val="9"/>
            <color indexed="81"/>
            <rFont val="Tahoma"/>
            <family val="2"/>
          </rPr>
          <t xml:space="preserve">
</t>
        </r>
      </text>
    </comment>
    <comment ref="F90" authorId="0" shapeId="0" xr:uid="{39819E61-6120-471F-9509-95453E2D6E37}">
      <text>
        <r>
          <rPr>
            <b/>
            <sz val="9"/>
            <color indexed="81"/>
            <rFont val="Tahoma"/>
            <family val="2"/>
          </rPr>
          <t>CEPICI:Prière lier la facture scannée</t>
        </r>
        <r>
          <rPr>
            <sz val="9"/>
            <color indexed="81"/>
            <rFont val="Tahoma"/>
            <family val="2"/>
          </rPr>
          <t xml:space="preserve">
</t>
        </r>
      </text>
    </comment>
    <comment ref="G90" authorId="0" shapeId="0" xr:uid="{D17B0F4C-C643-442A-ADEE-43012FB17CA8}">
      <text>
        <r>
          <rPr>
            <b/>
            <sz val="9"/>
            <color indexed="81"/>
            <rFont val="Tahoma"/>
            <family val="2"/>
          </rPr>
          <t>CEPICI:Prière lier la DD scannée</t>
        </r>
        <r>
          <rPr>
            <sz val="9"/>
            <color indexed="81"/>
            <rFont val="Tahoma"/>
            <family val="2"/>
          </rPr>
          <t xml:space="preserve">
</t>
        </r>
      </text>
    </comment>
    <comment ref="F91" authorId="0" shapeId="0" xr:uid="{655886B0-548B-4BFC-8FFC-02ACAA539F56}">
      <text>
        <r>
          <rPr>
            <b/>
            <sz val="9"/>
            <color indexed="81"/>
            <rFont val="Tahoma"/>
            <family val="2"/>
          </rPr>
          <t>CEPICI:Prière lier la facture scannée</t>
        </r>
        <r>
          <rPr>
            <sz val="9"/>
            <color indexed="81"/>
            <rFont val="Tahoma"/>
            <family val="2"/>
          </rPr>
          <t xml:space="preserve">
</t>
        </r>
      </text>
    </comment>
    <comment ref="G91" authorId="0" shapeId="0" xr:uid="{A193937E-92AA-42C6-966C-EEAAAF3663A7}">
      <text>
        <r>
          <rPr>
            <b/>
            <sz val="9"/>
            <color indexed="81"/>
            <rFont val="Tahoma"/>
            <family val="2"/>
          </rPr>
          <t>CEPICI:Prière lier la DD scannée</t>
        </r>
        <r>
          <rPr>
            <sz val="9"/>
            <color indexed="81"/>
            <rFont val="Tahoma"/>
            <family val="2"/>
          </rPr>
          <t xml:space="preserve">
</t>
        </r>
      </text>
    </comment>
    <comment ref="F92" authorId="0" shapeId="0" xr:uid="{7E7864DB-CA85-45E5-9B67-9058964404BC}">
      <text>
        <r>
          <rPr>
            <b/>
            <sz val="9"/>
            <color indexed="81"/>
            <rFont val="Tahoma"/>
            <family val="2"/>
          </rPr>
          <t>CEPICI:Prière lier la facture scannée</t>
        </r>
        <r>
          <rPr>
            <sz val="9"/>
            <color indexed="81"/>
            <rFont val="Tahoma"/>
            <family val="2"/>
          </rPr>
          <t xml:space="preserve">
</t>
        </r>
      </text>
    </comment>
    <comment ref="G92" authorId="0" shapeId="0" xr:uid="{8FDA24FF-3CE0-48E4-B849-5DDD8DDCE7AA}">
      <text>
        <r>
          <rPr>
            <b/>
            <sz val="9"/>
            <color indexed="81"/>
            <rFont val="Tahoma"/>
            <family val="2"/>
          </rPr>
          <t>CEPICI:Prière lier la DD scannée</t>
        </r>
        <r>
          <rPr>
            <sz val="9"/>
            <color indexed="81"/>
            <rFont val="Tahoma"/>
            <family val="2"/>
          </rPr>
          <t xml:space="preserve">
</t>
        </r>
      </text>
    </comment>
    <comment ref="F93" authorId="0" shapeId="0" xr:uid="{A41C455B-39CE-49AD-9A32-A1D1372298F0}">
      <text>
        <r>
          <rPr>
            <b/>
            <sz val="9"/>
            <color indexed="81"/>
            <rFont val="Tahoma"/>
            <family val="2"/>
          </rPr>
          <t>CEPICI:Prière lier la facture scannée</t>
        </r>
        <r>
          <rPr>
            <sz val="9"/>
            <color indexed="81"/>
            <rFont val="Tahoma"/>
            <family val="2"/>
          </rPr>
          <t xml:space="preserve">
</t>
        </r>
      </text>
    </comment>
    <comment ref="G93" authorId="0" shapeId="0" xr:uid="{980761C9-0021-4302-B983-4ABCCA83E586}">
      <text>
        <r>
          <rPr>
            <b/>
            <sz val="9"/>
            <color indexed="81"/>
            <rFont val="Tahoma"/>
            <family val="2"/>
          </rPr>
          <t>CEPICI:Prière lier la DD scannée</t>
        </r>
        <r>
          <rPr>
            <sz val="9"/>
            <color indexed="81"/>
            <rFont val="Tahoma"/>
            <family val="2"/>
          </rPr>
          <t xml:space="preserve">
</t>
        </r>
      </text>
    </comment>
    <comment ref="F94" authorId="0" shapeId="0" xr:uid="{6BC3D129-4820-4E22-AAA1-E51A81F761A8}">
      <text>
        <r>
          <rPr>
            <b/>
            <sz val="9"/>
            <color indexed="81"/>
            <rFont val="Tahoma"/>
            <family val="2"/>
          </rPr>
          <t>CEPICI:Prière lier la facture scannée</t>
        </r>
        <r>
          <rPr>
            <sz val="9"/>
            <color indexed="81"/>
            <rFont val="Tahoma"/>
            <family val="2"/>
          </rPr>
          <t xml:space="preserve">
</t>
        </r>
      </text>
    </comment>
    <comment ref="G94" authorId="0" shapeId="0" xr:uid="{E3345C90-FD99-440C-B24E-1D00A56CCB07}">
      <text>
        <r>
          <rPr>
            <b/>
            <sz val="9"/>
            <color indexed="81"/>
            <rFont val="Tahoma"/>
            <family val="2"/>
          </rPr>
          <t>CEPICI:Prière lier la DD scannée</t>
        </r>
        <r>
          <rPr>
            <sz val="9"/>
            <color indexed="81"/>
            <rFont val="Tahoma"/>
            <family val="2"/>
          </rPr>
          <t xml:space="preserve">
</t>
        </r>
      </text>
    </comment>
    <comment ref="F95" authorId="0" shapeId="0" xr:uid="{9EF56E4C-0F32-448E-8116-8C12C83B75D8}">
      <text>
        <r>
          <rPr>
            <b/>
            <sz val="9"/>
            <color indexed="81"/>
            <rFont val="Tahoma"/>
            <family val="2"/>
          </rPr>
          <t>CEPICI:Prière lier la facture scannée</t>
        </r>
        <r>
          <rPr>
            <sz val="9"/>
            <color indexed="81"/>
            <rFont val="Tahoma"/>
            <family val="2"/>
          </rPr>
          <t xml:space="preserve">
</t>
        </r>
      </text>
    </comment>
    <comment ref="G95" authorId="0" shapeId="0" xr:uid="{01AF77A8-2E7F-419B-BF04-CB103479E353}">
      <text>
        <r>
          <rPr>
            <b/>
            <sz val="9"/>
            <color indexed="81"/>
            <rFont val="Tahoma"/>
            <family val="2"/>
          </rPr>
          <t>CEPICI:Prière lier la DD scannée</t>
        </r>
        <r>
          <rPr>
            <sz val="9"/>
            <color indexed="81"/>
            <rFont val="Tahoma"/>
            <family val="2"/>
          </rPr>
          <t xml:space="preserve">
</t>
        </r>
      </text>
    </comment>
    <comment ref="F96" authorId="0" shapeId="0" xr:uid="{1505809C-64D8-4652-A7F6-0DCDAAA7D095}">
      <text>
        <r>
          <rPr>
            <b/>
            <sz val="9"/>
            <color indexed="81"/>
            <rFont val="Tahoma"/>
            <family val="2"/>
          </rPr>
          <t>CEPICI:Prière lier la facture scannée</t>
        </r>
        <r>
          <rPr>
            <sz val="9"/>
            <color indexed="81"/>
            <rFont val="Tahoma"/>
            <family val="2"/>
          </rPr>
          <t xml:space="preserve">
</t>
        </r>
      </text>
    </comment>
    <comment ref="G96" authorId="0" shapeId="0" xr:uid="{0C64C6D0-B6D1-4A78-A879-D1DC99D03594}">
      <text>
        <r>
          <rPr>
            <b/>
            <sz val="9"/>
            <color indexed="81"/>
            <rFont val="Tahoma"/>
            <family val="2"/>
          </rPr>
          <t>CEPICI:Prière lier la DD scannée</t>
        </r>
        <r>
          <rPr>
            <sz val="9"/>
            <color indexed="81"/>
            <rFont val="Tahoma"/>
            <family val="2"/>
          </rPr>
          <t xml:space="preserve">
</t>
        </r>
      </text>
    </comment>
    <comment ref="F97" authorId="0" shapeId="0" xr:uid="{B97E865A-CEE9-414F-9672-655B367182CF}">
      <text>
        <r>
          <rPr>
            <b/>
            <sz val="9"/>
            <color indexed="81"/>
            <rFont val="Tahoma"/>
            <family val="2"/>
          </rPr>
          <t>CEPICI:Prière lier la facture scannée</t>
        </r>
        <r>
          <rPr>
            <sz val="9"/>
            <color indexed="81"/>
            <rFont val="Tahoma"/>
            <family val="2"/>
          </rPr>
          <t xml:space="preserve">
</t>
        </r>
      </text>
    </comment>
    <comment ref="G97" authorId="0" shapeId="0" xr:uid="{D8DC8930-2542-4B9E-AF92-21869F155A68}">
      <text>
        <r>
          <rPr>
            <b/>
            <sz val="9"/>
            <color indexed="81"/>
            <rFont val="Tahoma"/>
            <family val="2"/>
          </rPr>
          <t>CEPICI:Prière lier la DD scannée</t>
        </r>
        <r>
          <rPr>
            <sz val="9"/>
            <color indexed="81"/>
            <rFont val="Tahoma"/>
            <family val="2"/>
          </rPr>
          <t xml:space="preserve">
</t>
        </r>
      </text>
    </comment>
    <comment ref="F98" authorId="0" shapeId="0" xr:uid="{F5B018E3-A1C5-48A8-9712-5F0E7CF58349}">
      <text>
        <r>
          <rPr>
            <b/>
            <sz val="9"/>
            <color indexed="81"/>
            <rFont val="Tahoma"/>
            <family val="2"/>
          </rPr>
          <t>CEPICI:Prière lier la facture scannée</t>
        </r>
        <r>
          <rPr>
            <sz val="9"/>
            <color indexed="81"/>
            <rFont val="Tahoma"/>
            <family val="2"/>
          </rPr>
          <t xml:space="preserve">
</t>
        </r>
      </text>
    </comment>
    <comment ref="G98" authorId="0" shapeId="0" xr:uid="{AB5365F1-31F2-4816-A3F4-9013446E5558}">
      <text>
        <r>
          <rPr>
            <b/>
            <sz val="9"/>
            <color indexed="81"/>
            <rFont val="Tahoma"/>
            <family val="2"/>
          </rPr>
          <t>CEPICI:Prière lier la DD scannée</t>
        </r>
        <r>
          <rPr>
            <sz val="9"/>
            <color indexed="81"/>
            <rFont val="Tahoma"/>
            <family val="2"/>
          </rPr>
          <t xml:space="preserve">
</t>
        </r>
      </text>
    </comment>
    <comment ref="F99" authorId="0" shapeId="0" xr:uid="{BA1E4162-97AF-45C2-B87B-F76C9C90DECA}">
      <text>
        <r>
          <rPr>
            <b/>
            <sz val="9"/>
            <color indexed="81"/>
            <rFont val="Tahoma"/>
            <family val="2"/>
          </rPr>
          <t>CEPICI:Prière lier la facture scannée</t>
        </r>
        <r>
          <rPr>
            <sz val="9"/>
            <color indexed="81"/>
            <rFont val="Tahoma"/>
            <family val="2"/>
          </rPr>
          <t xml:space="preserve">
</t>
        </r>
      </text>
    </comment>
    <comment ref="G99" authorId="0" shapeId="0" xr:uid="{20783BFB-86F8-4E21-9A8A-8294AEBBA7A2}">
      <text>
        <r>
          <rPr>
            <b/>
            <sz val="9"/>
            <color indexed="81"/>
            <rFont val="Tahoma"/>
            <family val="2"/>
          </rPr>
          <t>CEPICI:Prière lier la DD scannée</t>
        </r>
        <r>
          <rPr>
            <sz val="9"/>
            <color indexed="81"/>
            <rFont val="Tahoma"/>
            <family val="2"/>
          </rPr>
          <t xml:space="preserve">
</t>
        </r>
      </text>
    </comment>
    <comment ref="F100" authorId="0" shapeId="0" xr:uid="{6419CF73-0CC3-4ECA-BE45-393063E6FBD6}">
      <text>
        <r>
          <rPr>
            <b/>
            <sz val="9"/>
            <color indexed="81"/>
            <rFont val="Tahoma"/>
            <family val="2"/>
          </rPr>
          <t>CEPICI:Prière lier la facture scannée</t>
        </r>
        <r>
          <rPr>
            <sz val="9"/>
            <color indexed="81"/>
            <rFont val="Tahoma"/>
            <family val="2"/>
          </rPr>
          <t xml:space="preserve">
</t>
        </r>
      </text>
    </comment>
    <comment ref="G100" authorId="0" shapeId="0" xr:uid="{8ED6C3D3-5915-4361-A77D-6B9259EAFD23}">
      <text>
        <r>
          <rPr>
            <b/>
            <sz val="9"/>
            <color indexed="81"/>
            <rFont val="Tahoma"/>
            <family val="2"/>
          </rPr>
          <t>CEPICI:Prière lier la DD scannée</t>
        </r>
        <r>
          <rPr>
            <sz val="9"/>
            <color indexed="81"/>
            <rFont val="Tahoma"/>
            <family val="2"/>
          </rPr>
          <t xml:space="preserve">
</t>
        </r>
      </text>
    </comment>
    <comment ref="F101" authorId="0" shapeId="0" xr:uid="{B21AA3E8-AB81-4C11-9746-5D64A5717030}">
      <text>
        <r>
          <rPr>
            <b/>
            <sz val="9"/>
            <color indexed="81"/>
            <rFont val="Tahoma"/>
            <family val="2"/>
          </rPr>
          <t>CEPICI:Prière lier la facture scannée</t>
        </r>
        <r>
          <rPr>
            <sz val="9"/>
            <color indexed="81"/>
            <rFont val="Tahoma"/>
            <family val="2"/>
          </rPr>
          <t xml:space="preserve">
</t>
        </r>
      </text>
    </comment>
    <comment ref="G101" authorId="0" shapeId="0" xr:uid="{1BD6E75F-432D-41D2-BAC0-9804E3A249A3}">
      <text>
        <r>
          <rPr>
            <b/>
            <sz val="9"/>
            <color indexed="81"/>
            <rFont val="Tahoma"/>
            <family val="2"/>
          </rPr>
          <t>CEPICI:Prière lier la DD scannée</t>
        </r>
        <r>
          <rPr>
            <sz val="9"/>
            <color indexed="81"/>
            <rFont val="Tahoma"/>
            <family val="2"/>
          </rPr>
          <t xml:space="preserve">
</t>
        </r>
      </text>
    </comment>
    <comment ref="F102" authorId="0" shapeId="0" xr:uid="{A8874618-FF55-4969-9294-943CC099B286}">
      <text>
        <r>
          <rPr>
            <b/>
            <sz val="9"/>
            <color indexed="81"/>
            <rFont val="Tahoma"/>
            <family val="2"/>
          </rPr>
          <t>CEPICI:Prière lier la facture scannée</t>
        </r>
        <r>
          <rPr>
            <sz val="9"/>
            <color indexed="81"/>
            <rFont val="Tahoma"/>
            <family val="2"/>
          </rPr>
          <t xml:space="preserve">
</t>
        </r>
      </text>
    </comment>
    <comment ref="G102" authorId="0" shapeId="0" xr:uid="{8E181672-99E6-4E8E-8295-00C447DD9B0A}">
      <text>
        <r>
          <rPr>
            <b/>
            <sz val="9"/>
            <color indexed="81"/>
            <rFont val="Tahoma"/>
            <family val="2"/>
          </rPr>
          <t>CEPICI:Prière lier la DD scannée</t>
        </r>
        <r>
          <rPr>
            <sz val="9"/>
            <color indexed="81"/>
            <rFont val="Tahoma"/>
            <family val="2"/>
          </rPr>
          <t xml:space="preserve">
</t>
        </r>
      </text>
    </comment>
    <comment ref="F103" authorId="0" shapeId="0" xr:uid="{AED7DAAA-1A41-443A-8861-97C30DF60DA3}">
      <text>
        <r>
          <rPr>
            <b/>
            <sz val="9"/>
            <color indexed="81"/>
            <rFont val="Tahoma"/>
            <family val="2"/>
          </rPr>
          <t>CEPICI:Prière lier la facture scannée</t>
        </r>
        <r>
          <rPr>
            <sz val="9"/>
            <color indexed="81"/>
            <rFont val="Tahoma"/>
            <family val="2"/>
          </rPr>
          <t xml:space="preserve">
</t>
        </r>
      </text>
    </comment>
    <comment ref="G103" authorId="0" shapeId="0" xr:uid="{B7C9C340-578F-43D6-85ED-304FFAB986E7}">
      <text>
        <r>
          <rPr>
            <b/>
            <sz val="9"/>
            <color indexed="81"/>
            <rFont val="Tahoma"/>
            <family val="2"/>
          </rPr>
          <t>CEPICI:Prière lier la DD scannée</t>
        </r>
        <r>
          <rPr>
            <sz val="9"/>
            <color indexed="81"/>
            <rFont val="Tahoma"/>
            <family val="2"/>
          </rPr>
          <t xml:space="preserve">
</t>
        </r>
      </text>
    </comment>
    <comment ref="F104" authorId="0" shapeId="0" xr:uid="{82660554-797E-418D-80AA-FD3C715302FA}">
      <text>
        <r>
          <rPr>
            <b/>
            <sz val="9"/>
            <color indexed="81"/>
            <rFont val="Tahoma"/>
            <family val="2"/>
          </rPr>
          <t>CEPICI:Prière lier la facture scannée</t>
        </r>
        <r>
          <rPr>
            <sz val="9"/>
            <color indexed="81"/>
            <rFont val="Tahoma"/>
            <family val="2"/>
          </rPr>
          <t xml:space="preserve">
</t>
        </r>
      </text>
    </comment>
    <comment ref="G104" authorId="0" shapeId="0" xr:uid="{47E61705-AC74-4565-8178-294D76AF5E2B}">
      <text>
        <r>
          <rPr>
            <b/>
            <sz val="9"/>
            <color indexed="81"/>
            <rFont val="Tahoma"/>
            <family val="2"/>
          </rPr>
          <t>CEPICI:Prière lier la DD scannée</t>
        </r>
        <r>
          <rPr>
            <sz val="9"/>
            <color indexed="81"/>
            <rFont val="Tahoma"/>
            <family val="2"/>
          </rPr>
          <t xml:space="preserve">
</t>
        </r>
      </text>
    </comment>
    <comment ref="F105" authorId="0" shapeId="0" xr:uid="{82D5DEA9-3A5E-46CB-995B-FAAA96AD452C}">
      <text>
        <r>
          <rPr>
            <b/>
            <sz val="9"/>
            <color indexed="81"/>
            <rFont val="Tahoma"/>
            <family val="2"/>
          </rPr>
          <t>CEPICI:Prière lier la facture scannée</t>
        </r>
        <r>
          <rPr>
            <sz val="9"/>
            <color indexed="81"/>
            <rFont val="Tahoma"/>
            <family val="2"/>
          </rPr>
          <t xml:space="preserve">
</t>
        </r>
      </text>
    </comment>
    <comment ref="G105" authorId="0" shapeId="0" xr:uid="{170D244F-FBA3-4982-A47F-1CAD30B43CFE}">
      <text>
        <r>
          <rPr>
            <b/>
            <sz val="9"/>
            <color indexed="81"/>
            <rFont val="Tahoma"/>
            <family val="2"/>
          </rPr>
          <t>CEPICI:Prière lier la DD scannée</t>
        </r>
        <r>
          <rPr>
            <sz val="9"/>
            <color indexed="81"/>
            <rFont val="Tahoma"/>
            <family val="2"/>
          </rPr>
          <t xml:space="preserve">
</t>
        </r>
      </text>
    </comment>
    <comment ref="F106" authorId="0" shapeId="0" xr:uid="{1413375F-26D2-4718-B67F-BDE777366120}">
      <text>
        <r>
          <rPr>
            <b/>
            <sz val="9"/>
            <color indexed="81"/>
            <rFont val="Tahoma"/>
            <family val="2"/>
          </rPr>
          <t>CEPICI:Prière lier la facture scannée</t>
        </r>
        <r>
          <rPr>
            <sz val="9"/>
            <color indexed="81"/>
            <rFont val="Tahoma"/>
            <family val="2"/>
          </rPr>
          <t xml:space="preserve">
</t>
        </r>
      </text>
    </comment>
    <comment ref="G106" authorId="0" shapeId="0" xr:uid="{310D13C8-98F4-4F5C-AB7C-E58DD6940AA5}">
      <text>
        <r>
          <rPr>
            <b/>
            <sz val="9"/>
            <color indexed="81"/>
            <rFont val="Tahoma"/>
            <family val="2"/>
          </rPr>
          <t>CEPICI:Prière lier la DD scannée</t>
        </r>
        <r>
          <rPr>
            <sz val="9"/>
            <color indexed="81"/>
            <rFont val="Tahoma"/>
            <family val="2"/>
          </rPr>
          <t xml:space="preserve">
</t>
        </r>
      </text>
    </comment>
    <comment ref="F107" authorId="0" shapeId="0" xr:uid="{03C69D21-E890-40A4-B19B-7ECC0C07C400}">
      <text>
        <r>
          <rPr>
            <b/>
            <sz val="9"/>
            <color indexed="81"/>
            <rFont val="Tahoma"/>
            <family val="2"/>
          </rPr>
          <t>CEPICI:Prière lier la facture scannée</t>
        </r>
        <r>
          <rPr>
            <sz val="9"/>
            <color indexed="81"/>
            <rFont val="Tahoma"/>
            <family val="2"/>
          </rPr>
          <t xml:space="preserve">
</t>
        </r>
      </text>
    </comment>
    <comment ref="G107" authorId="0" shapeId="0" xr:uid="{3A37802B-8DC1-4B9B-8F36-E40CC58FB8F0}">
      <text>
        <r>
          <rPr>
            <b/>
            <sz val="9"/>
            <color indexed="81"/>
            <rFont val="Tahoma"/>
            <family val="2"/>
          </rPr>
          <t>CEPICI:Prière lier la DD scannée</t>
        </r>
        <r>
          <rPr>
            <sz val="9"/>
            <color indexed="81"/>
            <rFont val="Tahoma"/>
            <family val="2"/>
          </rPr>
          <t xml:space="preserve">
</t>
        </r>
      </text>
    </comment>
    <comment ref="F108" authorId="0" shapeId="0" xr:uid="{6078EF93-8A0E-486B-9063-ED0C5F8E5C8F}">
      <text>
        <r>
          <rPr>
            <b/>
            <sz val="9"/>
            <color indexed="81"/>
            <rFont val="Tahoma"/>
            <family val="2"/>
          </rPr>
          <t>CEPICI:Prière lier la facture scannée</t>
        </r>
        <r>
          <rPr>
            <sz val="9"/>
            <color indexed="81"/>
            <rFont val="Tahoma"/>
            <family val="2"/>
          </rPr>
          <t xml:space="preserve">
</t>
        </r>
      </text>
    </comment>
    <comment ref="G108" authorId="0" shapeId="0" xr:uid="{ACDDCF14-2588-41B6-85D4-C19662C8C147}">
      <text>
        <r>
          <rPr>
            <b/>
            <sz val="9"/>
            <color indexed="81"/>
            <rFont val="Tahoma"/>
            <family val="2"/>
          </rPr>
          <t>CEPICI:Prière lier la DD scannée</t>
        </r>
        <r>
          <rPr>
            <sz val="9"/>
            <color indexed="81"/>
            <rFont val="Tahoma"/>
            <family val="2"/>
          </rPr>
          <t xml:space="preserve">
</t>
        </r>
      </text>
    </comment>
    <comment ref="F109" authorId="0" shapeId="0" xr:uid="{0CBBEC7F-54FA-4BF2-B2D1-368FB954AB73}">
      <text>
        <r>
          <rPr>
            <b/>
            <sz val="9"/>
            <color indexed="81"/>
            <rFont val="Tahoma"/>
            <family val="2"/>
          </rPr>
          <t>CEPICI:Prière lier la facture scannée</t>
        </r>
        <r>
          <rPr>
            <sz val="9"/>
            <color indexed="81"/>
            <rFont val="Tahoma"/>
            <family val="2"/>
          </rPr>
          <t xml:space="preserve">
</t>
        </r>
      </text>
    </comment>
    <comment ref="G109" authorId="0" shapeId="0" xr:uid="{36FCD2AE-00BF-4E0A-9A1F-86288B6BC4C4}">
      <text>
        <r>
          <rPr>
            <b/>
            <sz val="9"/>
            <color indexed="81"/>
            <rFont val="Tahoma"/>
            <family val="2"/>
          </rPr>
          <t>CEPICI:Prière lier la DD scannée</t>
        </r>
        <r>
          <rPr>
            <sz val="9"/>
            <color indexed="81"/>
            <rFont val="Tahoma"/>
            <family val="2"/>
          </rPr>
          <t xml:space="preserve">
</t>
        </r>
      </text>
    </comment>
    <comment ref="F110" authorId="0" shapeId="0" xr:uid="{A0626FAD-B61C-4F89-991F-FD6DD9088471}">
      <text>
        <r>
          <rPr>
            <b/>
            <sz val="9"/>
            <color indexed="81"/>
            <rFont val="Tahoma"/>
            <family val="2"/>
          </rPr>
          <t>CEPICI:Prière lier la facture scannée</t>
        </r>
        <r>
          <rPr>
            <sz val="9"/>
            <color indexed="81"/>
            <rFont val="Tahoma"/>
            <family val="2"/>
          </rPr>
          <t xml:space="preserve">
</t>
        </r>
      </text>
    </comment>
    <comment ref="G110" authorId="0" shapeId="0" xr:uid="{921D908D-2076-4F46-B850-A40969D7A43F}">
      <text>
        <r>
          <rPr>
            <b/>
            <sz val="9"/>
            <color indexed="81"/>
            <rFont val="Tahoma"/>
            <family val="2"/>
          </rPr>
          <t>CEPICI:Prière lier la DD scannée</t>
        </r>
        <r>
          <rPr>
            <sz val="9"/>
            <color indexed="81"/>
            <rFont val="Tahoma"/>
            <family val="2"/>
          </rPr>
          <t xml:space="preserve">
</t>
        </r>
      </text>
    </comment>
    <comment ref="F111" authorId="0" shapeId="0" xr:uid="{872B39B5-0EB0-4319-AC12-69EA0642DC6A}">
      <text>
        <r>
          <rPr>
            <b/>
            <sz val="9"/>
            <color indexed="81"/>
            <rFont val="Tahoma"/>
            <family val="2"/>
          </rPr>
          <t>CEPICI:Prière lier la facture scannée</t>
        </r>
        <r>
          <rPr>
            <sz val="9"/>
            <color indexed="81"/>
            <rFont val="Tahoma"/>
            <family val="2"/>
          </rPr>
          <t xml:space="preserve">
</t>
        </r>
      </text>
    </comment>
    <comment ref="G111" authorId="0" shapeId="0" xr:uid="{93A70ACE-AB6C-48D9-847E-1366EDC2ABF7}">
      <text>
        <r>
          <rPr>
            <b/>
            <sz val="9"/>
            <color indexed="81"/>
            <rFont val="Tahoma"/>
            <family val="2"/>
          </rPr>
          <t>CEPICI:Prière lier la DD scannée</t>
        </r>
        <r>
          <rPr>
            <sz val="9"/>
            <color indexed="81"/>
            <rFont val="Tahoma"/>
            <family val="2"/>
          </rPr>
          <t xml:space="preserve">
</t>
        </r>
      </text>
    </comment>
    <comment ref="F112" authorId="0" shapeId="0" xr:uid="{065EC960-FACD-40A1-BE82-BB0AEF2BCA0F}">
      <text>
        <r>
          <rPr>
            <b/>
            <sz val="9"/>
            <color indexed="81"/>
            <rFont val="Tahoma"/>
            <family val="2"/>
          </rPr>
          <t>CEPICI:Prière lier la facture scannée</t>
        </r>
        <r>
          <rPr>
            <sz val="9"/>
            <color indexed="81"/>
            <rFont val="Tahoma"/>
            <family val="2"/>
          </rPr>
          <t xml:space="preserve">
</t>
        </r>
      </text>
    </comment>
    <comment ref="G112" authorId="0" shapeId="0" xr:uid="{346033D1-BCC1-4971-B096-E7B8F6B364D0}">
      <text>
        <r>
          <rPr>
            <b/>
            <sz val="9"/>
            <color indexed="81"/>
            <rFont val="Tahoma"/>
            <family val="2"/>
          </rPr>
          <t>CEPICI:Prière lier la DD scannée</t>
        </r>
        <r>
          <rPr>
            <sz val="9"/>
            <color indexed="81"/>
            <rFont val="Tahoma"/>
            <family val="2"/>
          </rPr>
          <t xml:space="preserve">
</t>
        </r>
      </text>
    </comment>
    <comment ref="F113" authorId="0" shapeId="0" xr:uid="{32899579-9EC7-4BB5-80C0-717B4A99AAB2}">
      <text>
        <r>
          <rPr>
            <b/>
            <sz val="9"/>
            <color indexed="81"/>
            <rFont val="Tahoma"/>
            <family val="2"/>
          </rPr>
          <t>CEPICI:Prière lier la facture scannée</t>
        </r>
        <r>
          <rPr>
            <sz val="9"/>
            <color indexed="81"/>
            <rFont val="Tahoma"/>
            <family val="2"/>
          </rPr>
          <t xml:space="preserve">
</t>
        </r>
      </text>
    </comment>
    <comment ref="G113" authorId="0" shapeId="0" xr:uid="{9699E8DF-7312-4373-B0E4-EC82FC067334}">
      <text>
        <r>
          <rPr>
            <b/>
            <sz val="9"/>
            <color indexed="81"/>
            <rFont val="Tahoma"/>
            <family val="2"/>
          </rPr>
          <t>CEPICI:Prière lier la DD scannée</t>
        </r>
        <r>
          <rPr>
            <sz val="9"/>
            <color indexed="81"/>
            <rFont val="Tahoma"/>
            <family val="2"/>
          </rPr>
          <t xml:space="preserve">
</t>
        </r>
      </text>
    </comment>
    <comment ref="F114" authorId="0" shapeId="0" xr:uid="{F112EB9C-AAFC-41B5-B5AE-EC87765AA392}">
      <text>
        <r>
          <rPr>
            <b/>
            <sz val="9"/>
            <color indexed="81"/>
            <rFont val="Tahoma"/>
            <family val="2"/>
          </rPr>
          <t>CEPICI:Prière lier la facture scannée</t>
        </r>
        <r>
          <rPr>
            <sz val="9"/>
            <color indexed="81"/>
            <rFont val="Tahoma"/>
            <family val="2"/>
          </rPr>
          <t xml:space="preserve">
</t>
        </r>
      </text>
    </comment>
    <comment ref="G114" authorId="0" shapeId="0" xr:uid="{F55AC736-C798-4A6A-AA53-4A987FC77DE1}">
      <text>
        <r>
          <rPr>
            <b/>
            <sz val="9"/>
            <color indexed="81"/>
            <rFont val="Tahoma"/>
            <family val="2"/>
          </rPr>
          <t>CEPICI:Prière lier la DD scannée</t>
        </r>
        <r>
          <rPr>
            <sz val="9"/>
            <color indexed="81"/>
            <rFont val="Tahoma"/>
            <family val="2"/>
          </rPr>
          <t xml:space="preserve">
</t>
        </r>
      </text>
    </comment>
    <comment ref="F115" authorId="0" shapeId="0" xr:uid="{B7C079F3-1A2B-4A36-B2E9-0064E0B0EFE8}">
      <text>
        <r>
          <rPr>
            <b/>
            <sz val="9"/>
            <color indexed="81"/>
            <rFont val="Tahoma"/>
            <family val="2"/>
          </rPr>
          <t>CEPICI:Prière lier la facture scannée</t>
        </r>
        <r>
          <rPr>
            <sz val="9"/>
            <color indexed="81"/>
            <rFont val="Tahoma"/>
            <family val="2"/>
          </rPr>
          <t xml:space="preserve">
</t>
        </r>
      </text>
    </comment>
    <comment ref="G115" authorId="0" shapeId="0" xr:uid="{EE2730DD-4D11-4E6A-A2E4-D8CC8C19EA4C}">
      <text>
        <r>
          <rPr>
            <b/>
            <sz val="9"/>
            <color indexed="81"/>
            <rFont val="Tahoma"/>
            <family val="2"/>
          </rPr>
          <t>CEPICI:Prière lier la DD scannée</t>
        </r>
        <r>
          <rPr>
            <sz val="9"/>
            <color indexed="81"/>
            <rFont val="Tahoma"/>
            <family val="2"/>
          </rPr>
          <t xml:space="preserve">
</t>
        </r>
      </text>
    </comment>
    <comment ref="F116" authorId="0" shapeId="0" xr:uid="{9C7C3D43-3236-44C0-AB98-8C587F8AEF71}">
      <text>
        <r>
          <rPr>
            <b/>
            <sz val="9"/>
            <color indexed="81"/>
            <rFont val="Tahoma"/>
            <family val="2"/>
          </rPr>
          <t>CEPICI:Prière lier la facture scannée</t>
        </r>
        <r>
          <rPr>
            <sz val="9"/>
            <color indexed="81"/>
            <rFont val="Tahoma"/>
            <family val="2"/>
          </rPr>
          <t xml:space="preserve">
</t>
        </r>
      </text>
    </comment>
    <comment ref="G116" authorId="0" shapeId="0" xr:uid="{BCB7CE01-0721-4B91-A3A1-2B7C3091F23B}">
      <text>
        <r>
          <rPr>
            <b/>
            <sz val="9"/>
            <color indexed="81"/>
            <rFont val="Tahoma"/>
            <family val="2"/>
          </rPr>
          <t>CEPICI:Prière lier la DD scannée</t>
        </r>
        <r>
          <rPr>
            <sz val="9"/>
            <color indexed="81"/>
            <rFont val="Tahoma"/>
            <family val="2"/>
          </rPr>
          <t xml:space="preserve">
</t>
        </r>
      </text>
    </comment>
    <comment ref="F117" authorId="0" shapeId="0" xr:uid="{CEC9ED6B-2C3C-45A8-9ECD-A12F03E5D1B2}">
      <text>
        <r>
          <rPr>
            <b/>
            <sz val="9"/>
            <color indexed="81"/>
            <rFont val="Tahoma"/>
            <family val="2"/>
          </rPr>
          <t>CEPICI:Prière lier la facture scannée</t>
        </r>
        <r>
          <rPr>
            <sz val="9"/>
            <color indexed="81"/>
            <rFont val="Tahoma"/>
            <family val="2"/>
          </rPr>
          <t xml:space="preserve">
</t>
        </r>
      </text>
    </comment>
    <comment ref="G117" authorId="0" shapeId="0" xr:uid="{E757D7F8-5AF5-440E-9B79-07505C9BD233}">
      <text>
        <r>
          <rPr>
            <b/>
            <sz val="9"/>
            <color indexed="81"/>
            <rFont val="Tahoma"/>
            <family val="2"/>
          </rPr>
          <t>CEPICI:Prière lier la DD scannée</t>
        </r>
        <r>
          <rPr>
            <sz val="9"/>
            <color indexed="81"/>
            <rFont val="Tahoma"/>
            <family val="2"/>
          </rPr>
          <t xml:space="preserve">
</t>
        </r>
      </text>
    </comment>
    <comment ref="F118" authorId="0" shapeId="0" xr:uid="{B23EFDFC-AD94-4A0D-96AF-1336EB120FED}">
      <text>
        <r>
          <rPr>
            <b/>
            <sz val="9"/>
            <color indexed="81"/>
            <rFont val="Tahoma"/>
            <family val="2"/>
          </rPr>
          <t>CEPICI:Prière lier la facture scannée</t>
        </r>
        <r>
          <rPr>
            <sz val="9"/>
            <color indexed="81"/>
            <rFont val="Tahoma"/>
            <family val="2"/>
          </rPr>
          <t xml:space="preserve">
</t>
        </r>
      </text>
    </comment>
    <comment ref="G118" authorId="0" shapeId="0" xr:uid="{31D40F3B-3F99-4A0C-9B48-0B37451E5AAD}">
      <text>
        <r>
          <rPr>
            <b/>
            <sz val="9"/>
            <color indexed="81"/>
            <rFont val="Tahoma"/>
            <family val="2"/>
          </rPr>
          <t>CEPICI:Prière lier la DD scannée</t>
        </r>
        <r>
          <rPr>
            <sz val="9"/>
            <color indexed="81"/>
            <rFont val="Tahoma"/>
            <family val="2"/>
          </rPr>
          <t xml:space="preserve">
</t>
        </r>
      </text>
    </comment>
    <comment ref="F119" authorId="0" shapeId="0" xr:uid="{D72A4458-9E99-4BAA-A420-04164EAB3A8E}">
      <text>
        <r>
          <rPr>
            <b/>
            <sz val="9"/>
            <color indexed="81"/>
            <rFont val="Tahoma"/>
            <family val="2"/>
          </rPr>
          <t>CEPICI:Prière lier la facture scannée</t>
        </r>
        <r>
          <rPr>
            <sz val="9"/>
            <color indexed="81"/>
            <rFont val="Tahoma"/>
            <family val="2"/>
          </rPr>
          <t xml:space="preserve">
</t>
        </r>
      </text>
    </comment>
    <comment ref="G119" authorId="0" shapeId="0" xr:uid="{FC58EC4F-B4BE-4988-8A4E-D3253D2381FE}">
      <text>
        <r>
          <rPr>
            <b/>
            <sz val="9"/>
            <color indexed="81"/>
            <rFont val="Tahoma"/>
            <family val="2"/>
          </rPr>
          <t>CEPICI:Prière lier la DD scannée</t>
        </r>
        <r>
          <rPr>
            <sz val="9"/>
            <color indexed="81"/>
            <rFont val="Tahoma"/>
            <family val="2"/>
          </rPr>
          <t xml:space="preserve">
</t>
        </r>
      </text>
    </comment>
    <comment ref="F120" authorId="0" shapeId="0" xr:uid="{DB740889-1515-47BA-B1BB-F1C27713310B}">
      <text>
        <r>
          <rPr>
            <b/>
            <sz val="9"/>
            <color indexed="81"/>
            <rFont val="Tahoma"/>
            <family val="2"/>
          </rPr>
          <t>CEPICI:Prière lier la facture scannée</t>
        </r>
        <r>
          <rPr>
            <sz val="9"/>
            <color indexed="81"/>
            <rFont val="Tahoma"/>
            <family val="2"/>
          </rPr>
          <t xml:space="preserve">
</t>
        </r>
      </text>
    </comment>
    <comment ref="G120" authorId="0" shapeId="0" xr:uid="{5983A1D9-C215-4617-B127-378813F2D143}">
      <text>
        <r>
          <rPr>
            <b/>
            <sz val="9"/>
            <color indexed="81"/>
            <rFont val="Tahoma"/>
            <family val="2"/>
          </rPr>
          <t>CEPICI:Prière lier la DD scannée</t>
        </r>
        <r>
          <rPr>
            <sz val="9"/>
            <color indexed="81"/>
            <rFont val="Tahoma"/>
            <family val="2"/>
          </rPr>
          <t xml:space="preserve">
</t>
        </r>
      </text>
    </comment>
    <comment ref="F121" authorId="0" shapeId="0" xr:uid="{0468DB6A-EFF9-4CFE-9CEA-4410B34742E8}">
      <text>
        <r>
          <rPr>
            <b/>
            <sz val="9"/>
            <color indexed="81"/>
            <rFont val="Tahoma"/>
            <family val="2"/>
          </rPr>
          <t>CEPICI:Prière lier la facture scannée</t>
        </r>
        <r>
          <rPr>
            <sz val="9"/>
            <color indexed="81"/>
            <rFont val="Tahoma"/>
            <family val="2"/>
          </rPr>
          <t xml:space="preserve">
</t>
        </r>
      </text>
    </comment>
    <comment ref="G121" authorId="0" shapeId="0" xr:uid="{1EEBD533-4ED4-4049-B063-91BB6BCD84A3}">
      <text>
        <r>
          <rPr>
            <b/>
            <sz val="9"/>
            <color indexed="81"/>
            <rFont val="Tahoma"/>
            <family val="2"/>
          </rPr>
          <t>CEPICI:Prière lier la DD scannée</t>
        </r>
        <r>
          <rPr>
            <sz val="9"/>
            <color indexed="81"/>
            <rFont val="Tahoma"/>
            <family val="2"/>
          </rPr>
          <t xml:space="preserve">
</t>
        </r>
      </text>
    </comment>
    <comment ref="F122" authorId="0" shapeId="0" xr:uid="{98B91B95-E57F-45A5-BFD4-D21D47897CEE}">
      <text>
        <r>
          <rPr>
            <b/>
            <sz val="9"/>
            <color indexed="81"/>
            <rFont val="Tahoma"/>
            <family val="2"/>
          </rPr>
          <t>CEPICI:Prière lier la facture scannée</t>
        </r>
        <r>
          <rPr>
            <sz val="9"/>
            <color indexed="81"/>
            <rFont val="Tahoma"/>
            <family val="2"/>
          </rPr>
          <t xml:space="preserve">
</t>
        </r>
      </text>
    </comment>
    <comment ref="G122" authorId="0" shapeId="0" xr:uid="{D227087C-D106-4F46-BA5C-D01F87F07F71}">
      <text>
        <r>
          <rPr>
            <b/>
            <sz val="9"/>
            <color indexed="81"/>
            <rFont val="Tahoma"/>
            <family val="2"/>
          </rPr>
          <t>CEPICI:Prière lier la DD scannée</t>
        </r>
        <r>
          <rPr>
            <sz val="9"/>
            <color indexed="81"/>
            <rFont val="Tahoma"/>
            <family val="2"/>
          </rPr>
          <t xml:space="preserve">
</t>
        </r>
      </text>
    </comment>
    <comment ref="F123" authorId="0" shapeId="0" xr:uid="{91767FB2-CE2D-4D3D-AD2D-E8FF2BBAF612}">
      <text>
        <r>
          <rPr>
            <b/>
            <sz val="9"/>
            <color indexed="81"/>
            <rFont val="Tahoma"/>
            <family val="2"/>
          </rPr>
          <t>CEPICI:Prière lier la facture scannée</t>
        </r>
        <r>
          <rPr>
            <sz val="9"/>
            <color indexed="81"/>
            <rFont val="Tahoma"/>
            <family val="2"/>
          </rPr>
          <t xml:space="preserve">
</t>
        </r>
      </text>
    </comment>
    <comment ref="G123" authorId="0" shapeId="0" xr:uid="{DFA22471-D6F3-461C-9E4F-C1FD2199F2C5}">
      <text>
        <r>
          <rPr>
            <b/>
            <sz val="9"/>
            <color indexed="81"/>
            <rFont val="Tahoma"/>
            <family val="2"/>
          </rPr>
          <t>CEPICI:Prière lier la DD scannée</t>
        </r>
        <r>
          <rPr>
            <sz val="9"/>
            <color indexed="81"/>
            <rFont val="Tahoma"/>
            <family val="2"/>
          </rPr>
          <t xml:space="preserve">
</t>
        </r>
      </text>
    </comment>
    <comment ref="F124" authorId="0" shapeId="0" xr:uid="{9B7BF773-9F4C-450C-A980-998D1CB77C4E}">
      <text>
        <r>
          <rPr>
            <b/>
            <sz val="9"/>
            <color indexed="81"/>
            <rFont val="Tahoma"/>
            <family val="2"/>
          </rPr>
          <t>CEPICI:Prière lier la facture scannée</t>
        </r>
        <r>
          <rPr>
            <sz val="9"/>
            <color indexed="81"/>
            <rFont val="Tahoma"/>
            <family val="2"/>
          </rPr>
          <t xml:space="preserve">
</t>
        </r>
      </text>
    </comment>
    <comment ref="G124" authorId="0" shapeId="0" xr:uid="{FCD0FB85-6225-42B8-8647-B1298BCEA965}">
      <text>
        <r>
          <rPr>
            <b/>
            <sz val="9"/>
            <color indexed="81"/>
            <rFont val="Tahoma"/>
            <family val="2"/>
          </rPr>
          <t>CEPICI:Prière lier la DD scannée</t>
        </r>
        <r>
          <rPr>
            <sz val="9"/>
            <color indexed="81"/>
            <rFont val="Tahoma"/>
            <family val="2"/>
          </rPr>
          <t xml:space="preserve">
</t>
        </r>
      </text>
    </comment>
    <comment ref="F125" authorId="0" shapeId="0" xr:uid="{DC5E20D1-1ECF-46A0-A7B0-4FD798FCEFCA}">
      <text>
        <r>
          <rPr>
            <b/>
            <sz val="9"/>
            <color indexed="81"/>
            <rFont val="Tahoma"/>
            <family val="2"/>
          </rPr>
          <t>CEPICI:Prière lier la facture scannée</t>
        </r>
        <r>
          <rPr>
            <sz val="9"/>
            <color indexed="81"/>
            <rFont val="Tahoma"/>
            <family val="2"/>
          </rPr>
          <t xml:space="preserve">
</t>
        </r>
      </text>
    </comment>
    <comment ref="G125" authorId="0" shapeId="0" xr:uid="{2B59F988-9D34-403A-84C7-23F0CE101F9D}">
      <text>
        <r>
          <rPr>
            <b/>
            <sz val="9"/>
            <color indexed="81"/>
            <rFont val="Tahoma"/>
            <family val="2"/>
          </rPr>
          <t>CEPICI:Prière lier la DD scannée</t>
        </r>
        <r>
          <rPr>
            <sz val="9"/>
            <color indexed="81"/>
            <rFont val="Tahoma"/>
            <family val="2"/>
          </rPr>
          <t xml:space="preserve">
</t>
        </r>
      </text>
    </comment>
    <comment ref="F126" authorId="0" shapeId="0" xr:uid="{45BF47AE-71DD-437A-B8D9-08F6A49288F3}">
      <text>
        <r>
          <rPr>
            <b/>
            <sz val="9"/>
            <color indexed="81"/>
            <rFont val="Tahoma"/>
            <family val="2"/>
          </rPr>
          <t>CEPICI:Prière lier la facture scannée</t>
        </r>
        <r>
          <rPr>
            <sz val="9"/>
            <color indexed="81"/>
            <rFont val="Tahoma"/>
            <family val="2"/>
          </rPr>
          <t xml:space="preserve">
</t>
        </r>
      </text>
    </comment>
    <comment ref="G126" authorId="0" shapeId="0" xr:uid="{BD49B9D8-B6F3-4C8B-93D8-CA19FD979136}">
      <text>
        <r>
          <rPr>
            <b/>
            <sz val="9"/>
            <color indexed="81"/>
            <rFont val="Tahoma"/>
            <family val="2"/>
          </rPr>
          <t>CEPICI:Prière lier la DD scannée</t>
        </r>
        <r>
          <rPr>
            <sz val="9"/>
            <color indexed="81"/>
            <rFont val="Tahoma"/>
            <family val="2"/>
          </rPr>
          <t xml:space="preserve">
</t>
        </r>
      </text>
    </comment>
    <comment ref="F127" authorId="0" shapeId="0" xr:uid="{4C5AB8D8-1937-4339-B715-16A57DA46F02}">
      <text>
        <r>
          <rPr>
            <b/>
            <sz val="9"/>
            <color indexed="81"/>
            <rFont val="Tahoma"/>
            <family val="2"/>
          </rPr>
          <t>CEPICI:Prière lier la facture scannée</t>
        </r>
        <r>
          <rPr>
            <sz val="9"/>
            <color indexed="81"/>
            <rFont val="Tahoma"/>
            <family val="2"/>
          </rPr>
          <t xml:space="preserve">
</t>
        </r>
      </text>
    </comment>
    <comment ref="G127" authorId="0" shapeId="0" xr:uid="{D1CE2329-B718-470C-A376-9CA344AADB4D}">
      <text>
        <r>
          <rPr>
            <b/>
            <sz val="9"/>
            <color indexed="81"/>
            <rFont val="Tahoma"/>
            <family val="2"/>
          </rPr>
          <t>CEPICI:Prière lier la DD scannée</t>
        </r>
        <r>
          <rPr>
            <sz val="9"/>
            <color indexed="81"/>
            <rFont val="Tahoma"/>
            <family val="2"/>
          </rPr>
          <t xml:space="preserve">
</t>
        </r>
      </text>
    </comment>
    <comment ref="F128" authorId="0" shapeId="0" xr:uid="{6E53FFC6-1F6F-46F4-BA00-551462CBB844}">
      <text>
        <r>
          <rPr>
            <b/>
            <sz val="9"/>
            <color indexed="81"/>
            <rFont val="Tahoma"/>
            <family val="2"/>
          </rPr>
          <t>CEPICI:Prière lier la facture scannée</t>
        </r>
        <r>
          <rPr>
            <sz val="9"/>
            <color indexed="81"/>
            <rFont val="Tahoma"/>
            <family val="2"/>
          </rPr>
          <t xml:space="preserve">
</t>
        </r>
      </text>
    </comment>
    <comment ref="G128" authorId="0" shapeId="0" xr:uid="{52F83E7C-2642-48DC-AEC8-E6E094763F5B}">
      <text>
        <r>
          <rPr>
            <b/>
            <sz val="9"/>
            <color indexed="81"/>
            <rFont val="Tahoma"/>
            <family val="2"/>
          </rPr>
          <t>CEPICI:Prière lier la DD scannée</t>
        </r>
        <r>
          <rPr>
            <sz val="9"/>
            <color indexed="81"/>
            <rFont val="Tahoma"/>
            <family val="2"/>
          </rPr>
          <t xml:space="preserve">
</t>
        </r>
      </text>
    </comment>
    <comment ref="F129" authorId="0" shapeId="0" xr:uid="{81230AAA-D8A5-4F0A-A138-5C020C06D9DF}">
      <text>
        <r>
          <rPr>
            <b/>
            <sz val="9"/>
            <color indexed="81"/>
            <rFont val="Tahoma"/>
            <family val="2"/>
          </rPr>
          <t>CEPICI:Prière lier la facture scannée</t>
        </r>
        <r>
          <rPr>
            <sz val="9"/>
            <color indexed="81"/>
            <rFont val="Tahoma"/>
            <family val="2"/>
          </rPr>
          <t xml:space="preserve">
</t>
        </r>
      </text>
    </comment>
    <comment ref="G129" authorId="0" shapeId="0" xr:uid="{E5440CFE-41F9-4E59-8B52-0E861D72DBEC}">
      <text>
        <r>
          <rPr>
            <b/>
            <sz val="9"/>
            <color indexed="81"/>
            <rFont val="Tahoma"/>
            <family val="2"/>
          </rPr>
          <t>CEPICI:Prière lier la DD scannée</t>
        </r>
        <r>
          <rPr>
            <sz val="9"/>
            <color indexed="81"/>
            <rFont val="Tahoma"/>
            <family val="2"/>
          </rPr>
          <t xml:space="preserve">
</t>
        </r>
      </text>
    </comment>
    <comment ref="F130" authorId="0" shapeId="0" xr:uid="{800CA71E-6151-4F34-B9B7-5180FB534EF5}">
      <text>
        <r>
          <rPr>
            <b/>
            <sz val="9"/>
            <color indexed="81"/>
            <rFont val="Tahoma"/>
            <family val="2"/>
          </rPr>
          <t>CEPICI:Prière lier la facture scannée</t>
        </r>
        <r>
          <rPr>
            <sz val="9"/>
            <color indexed="81"/>
            <rFont val="Tahoma"/>
            <family val="2"/>
          </rPr>
          <t xml:space="preserve">
</t>
        </r>
      </text>
    </comment>
    <comment ref="G130" authorId="0" shapeId="0" xr:uid="{9B75ECD0-BE20-47AE-A2AF-13E34B22CB3C}">
      <text>
        <r>
          <rPr>
            <b/>
            <sz val="9"/>
            <color indexed="81"/>
            <rFont val="Tahoma"/>
            <family val="2"/>
          </rPr>
          <t>CEPICI:Prière lier la DD scannée</t>
        </r>
        <r>
          <rPr>
            <sz val="9"/>
            <color indexed="81"/>
            <rFont val="Tahoma"/>
            <family val="2"/>
          </rPr>
          <t xml:space="preserve">
</t>
        </r>
      </text>
    </comment>
    <comment ref="F131" authorId="0" shapeId="0" xr:uid="{7955584D-EAD7-4E3D-9604-622EC993B92C}">
      <text>
        <r>
          <rPr>
            <b/>
            <sz val="9"/>
            <color indexed="81"/>
            <rFont val="Tahoma"/>
            <family val="2"/>
          </rPr>
          <t>CEPICI:Prière lier la facture scannée</t>
        </r>
        <r>
          <rPr>
            <sz val="9"/>
            <color indexed="81"/>
            <rFont val="Tahoma"/>
            <family val="2"/>
          </rPr>
          <t xml:space="preserve">
</t>
        </r>
      </text>
    </comment>
    <comment ref="G131" authorId="0" shapeId="0" xr:uid="{87108B3E-7845-465F-AB16-4541A8D802BB}">
      <text>
        <r>
          <rPr>
            <b/>
            <sz val="9"/>
            <color indexed="81"/>
            <rFont val="Tahoma"/>
            <family val="2"/>
          </rPr>
          <t>CEPICI:Prière lier la DD scannée</t>
        </r>
        <r>
          <rPr>
            <sz val="9"/>
            <color indexed="81"/>
            <rFont val="Tahoma"/>
            <family val="2"/>
          </rPr>
          <t xml:space="preserve">
</t>
        </r>
      </text>
    </comment>
    <comment ref="F132" authorId="0" shapeId="0" xr:uid="{30F2E0C7-5122-4DFC-B424-982BE6E6761A}">
      <text>
        <r>
          <rPr>
            <b/>
            <sz val="9"/>
            <color indexed="81"/>
            <rFont val="Tahoma"/>
            <family val="2"/>
          </rPr>
          <t>CEPICI:Prière lier la facture scannée</t>
        </r>
        <r>
          <rPr>
            <sz val="9"/>
            <color indexed="81"/>
            <rFont val="Tahoma"/>
            <family val="2"/>
          </rPr>
          <t xml:space="preserve">
</t>
        </r>
      </text>
    </comment>
    <comment ref="G132" authorId="0" shapeId="0" xr:uid="{E11B2AA3-E8A0-4355-9C00-931B482F4C7F}">
      <text>
        <r>
          <rPr>
            <b/>
            <sz val="9"/>
            <color indexed="81"/>
            <rFont val="Tahoma"/>
            <family val="2"/>
          </rPr>
          <t>CEPICI:Prière lier la DD scannée</t>
        </r>
        <r>
          <rPr>
            <sz val="9"/>
            <color indexed="81"/>
            <rFont val="Tahoma"/>
            <family val="2"/>
          </rPr>
          <t xml:space="preserve">
</t>
        </r>
      </text>
    </comment>
    <comment ref="F133" authorId="0" shapeId="0" xr:uid="{E2CAF871-1291-41F1-BA51-92D9B9930A71}">
      <text>
        <r>
          <rPr>
            <b/>
            <sz val="9"/>
            <color indexed="81"/>
            <rFont val="Tahoma"/>
            <family val="2"/>
          </rPr>
          <t>CEPICI:Prière lier la facture scannée</t>
        </r>
        <r>
          <rPr>
            <sz val="9"/>
            <color indexed="81"/>
            <rFont val="Tahoma"/>
            <family val="2"/>
          </rPr>
          <t xml:space="preserve">
</t>
        </r>
      </text>
    </comment>
    <comment ref="G133" authorId="0" shapeId="0" xr:uid="{A8121C44-4E4A-445B-8E39-DAA98DFA565F}">
      <text>
        <r>
          <rPr>
            <b/>
            <sz val="9"/>
            <color indexed="81"/>
            <rFont val="Tahoma"/>
            <family val="2"/>
          </rPr>
          <t>CEPICI:Prière lier la DD scannée</t>
        </r>
        <r>
          <rPr>
            <sz val="9"/>
            <color indexed="81"/>
            <rFont val="Tahoma"/>
            <family val="2"/>
          </rPr>
          <t xml:space="preserve">
</t>
        </r>
      </text>
    </comment>
    <comment ref="F134" authorId="0" shapeId="0" xr:uid="{95E84CCB-8814-4BC5-A28D-4DC1DCB9CB8B}">
      <text>
        <r>
          <rPr>
            <b/>
            <sz val="9"/>
            <color indexed="81"/>
            <rFont val="Tahoma"/>
            <family val="2"/>
          </rPr>
          <t>CEPICI:Prière lier la facture scannée</t>
        </r>
        <r>
          <rPr>
            <sz val="9"/>
            <color indexed="81"/>
            <rFont val="Tahoma"/>
            <family val="2"/>
          </rPr>
          <t xml:space="preserve">
</t>
        </r>
      </text>
    </comment>
    <comment ref="G134" authorId="0" shapeId="0" xr:uid="{5D529DDC-9B0E-4A47-9ECC-E94F75AC0519}">
      <text>
        <r>
          <rPr>
            <b/>
            <sz val="9"/>
            <color indexed="81"/>
            <rFont val="Tahoma"/>
            <family val="2"/>
          </rPr>
          <t>CEPICI:Prière lier la DD scannée</t>
        </r>
        <r>
          <rPr>
            <sz val="9"/>
            <color indexed="81"/>
            <rFont val="Tahoma"/>
            <family val="2"/>
          </rPr>
          <t xml:space="preserve">
</t>
        </r>
      </text>
    </comment>
    <comment ref="F135" authorId="0" shapeId="0" xr:uid="{30420772-DFA5-495E-AD72-E0D0DEB8994F}">
      <text>
        <r>
          <rPr>
            <b/>
            <sz val="9"/>
            <color indexed="81"/>
            <rFont val="Tahoma"/>
            <family val="2"/>
          </rPr>
          <t>CEPICI:Prière lier la facture scannée</t>
        </r>
        <r>
          <rPr>
            <sz val="9"/>
            <color indexed="81"/>
            <rFont val="Tahoma"/>
            <family val="2"/>
          </rPr>
          <t xml:space="preserve">
</t>
        </r>
      </text>
    </comment>
    <comment ref="G135" authorId="0" shapeId="0" xr:uid="{CCEB88DB-8B86-4DD1-9BFF-7D5DB6726D58}">
      <text>
        <r>
          <rPr>
            <b/>
            <sz val="9"/>
            <color indexed="81"/>
            <rFont val="Tahoma"/>
            <family val="2"/>
          </rPr>
          <t>CEPICI:Prière lier la DD scannée</t>
        </r>
        <r>
          <rPr>
            <sz val="9"/>
            <color indexed="81"/>
            <rFont val="Tahoma"/>
            <family val="2"/>
          </rPr>
          <t xml:space="preserve">
</t>
        </r>
      </text>
    </comment>
    <comment ref="F136" authorId="0" shapeId="0" xr:uid="{20990FEF-18DA-4E3F-BE79-BA2E1150D637}">
      <text>
        <r>
          <rPr>
            <b/>
            <sz val="9"/>
            <color indexed="81"/>
            <rFont val="Tahoma"/>
            <family val="2"/>
          </rPr>
          <t>CEPICI:Prière lier la facture scannée</t>
        </r>
        <r>
          <rPr>
            <sz val="9"/>
            <color indexed="81"/>
            <rFont val="Tahoma"/>
            <family val="2"/>
          </rPr>
          <t xml:space="preserve">
</t>
        </r>
      </text>
    </comment>
    <comment ref="G136" authorId="0" shapeId="0" xr:uid="{5A85963E-ECC1-46C6-9929-10A732385401}">
      <text>
        <r>
          <rPr>
            <b/>
            <sz val="9"/>
            <color indexed="81"/>
            <rFont val="Tahoma"/>
            <family val="2"/>
          </rPr>
          <t>CEPICI:Prière lier la DD scannée</t>
        </r>
        <r>
          <rPr>
            <sz val="9"/>
            <color indexed="81"/>
            <rFont val="Tahoma"/>
            <family val="2"/>
          </rPr>
          <t xml:space="preserve">
</t>
        </r>
      </text>
    </comment>
    <comment ref="F137" authorId="0" shapeId="0" xr:uid="{3F619632-6672-457D-A88E-D6026908C8CF}">
      <text>
        <r>
          <rPr>
            <b/>
            <sz val="9"/>
            <color indexed="81"/>
            <rFont val="Tahoma"/>
            <family val="2"/>
          </rPr>
          <t>CEPICI:Prière lier la facture scannée</t>
        </r>
        <r>
          <rPr>
            <sz val="9"/>
            <color indexed="81"/>
            <rFont val="Tahoma"/>
            <family val="2"/>
          </rPr>
          <t xml:space="preserve">
</t>
        </r>
      </text>
    </comment>
    <comment ref="G137" authorId="0" shapeId="0" xr:uid="{DDC877B0-AC66-4474-B107-D564F48BA45C}">
      <text>
        <r>
          <rPr>
            <b/>
            <sz val="9"/>
            <color indexed="81"/>
            <rFont val="Tahoma"/>
            <family val="2"/>
          </rPr>
          <t>CEPICI:Prière lier la DD scannée</t>
        </r>
        <r>
          <rPr>
            <sz val="9"/>
            <color indexed="81"/>
            <rFont val="Tahoma"/>
            <family val="2"/>
          </rPr>
          <t xml:space="preserve">
</t>
        </r>
      </text>
    </comment>
    <comment ref="F138" authorId="0" shapeId="0" xr:uid="{6F769A93-70AA-4097-8D5B-7D71F502CE94}">
      <text>
        <r>
          <rPr>
            <b/>
            <sz val="9"/>
            <color indexed="81"/>
            <rFont val="Tahoma"/>
            <family val="2"/>
          </rPr>
          <t>CEPICI:Prière lier la facture scannée</t>
        </r>
        <r>
          <rPr>
            <sz val="9"/>
            <color indexed="81"/>
            <rFont val="Tahoma"/>
            <family val="2"/>
          </rPr>
          <t xml:space="preserve">
</t>
        </r>
      </text>
    </comment>
    <comment ref="G138" authorId="0" shapeId="0" xr:uid="{265C76BA-8A9C-40AB-B5CE-FC68E0EB1902}">
      <text>
        <r>
          <rPr>
            <b/>
            <sz val="9"/>
            <color indexed="81"/>
            <rFont val="Tahoma"/>
            <family val="2"/>
          </rPr>
          <t>CEPICI:Prière lier la DD scannée</t>
        </r>
        <r>
          <rPr>
            <sz val="9"/>
            <color indexed="81"/>
            <rFont val="Tahoma"/>
            <family val="2"/>
          </rPr>
          <t xml:space="preserve">
</t>
        </r>
      </text>
    </comment>
    <comment ref="F139" authorId="0" shapeId="0" xr:uid="{8E9750EC-FC7A-4824-91BD-21A435D8C296}">
      <text>
        <r>
          <rPr>
            <b/>
            <sz val="9"/>
            <color indexed="81"/>
            <rFont val="Tahoma"/>
            <family val="2"/>
          </rPr>
          <t>CEPICI:Prière lier la facture scannée</t>
        </r>
        <r>
          <rPr>
            <sz val="9"/>
            <color indexed="81"/>
            <rFont val="Tahoma"/>
            <family val="2"/>
          </rPr>
          <t xml:space="preserve">
</t>
        </r>
      </text>
    </comment>
    <comment ref="G139" authorId="0" shapeId="0" xr:uid="{ADE74D4F-DBFA-4737-BB58-147ACCEF1B38}">
      <text>
        <r>
          <rPr>
            <b/>
            <sz val="9"/>
            <color indexed="81"/>
            <rFont val="Tahoma"/>
            <family val="2"/>
          </rPr>
          <t>CEPICI:Prière lier la DD scannée</t>
        </r>
        <r>
          <rPr>
            <sz val="9"/>
            <color indexed="81"/>
            <rFont val="Tahoma"/>
            <family val="2"/>
          </rPr>
          <t xml:space="preserve">
</t>
        </r>
      </text>
    </comment>
    <comment ref="F140" authorId="0" shapeId="0" xr:uid="{760B69C3-2513-4F68-A125-73A13D32D8B6}">
      <text>
        <r>
          <rPr>
            <b/>
            <sz val="9"/>
            <color indexed="81"/>
            <rFont val="Tahoma"/>
            <family val="2"/>
          </rPr>
          <t>CEPICI:Prière lier la facture scannée</t>
        </r>
        <r>
          <rPr>
            <sz val="9"/>
            <color indexed="81"/>
            <rFont val="Tahoma"/>
            <family val="2"/>
          </rPr>
          <t xml:space="preserve">
</t>
        </r>
      </text>
    </comment>
    <comment ref="G140" authorId="0" shapeId="0" xr:uid="{37BED158-450C-4DF3-948A-88516CE872F5}">
      <text>
        <r>
          <rPr>
            <b/>
            <sz val="9"/>
            <color indexed="81"/>
            <rFont val="Tahoma"/>
            <family val="2"/>
          </rPr>
          <t>CEPICI:Prière lier la DD scannée</t>
        </r>
        <r>
          <rPr>
            <sz val="9"/>
            <color indexed="81"/>
            <rFont val="Tahoma"/>
            <family val="2"/>
          </rPr>
          <t xml:space="preserve">
</t>
        </r>
      </text>
    </comment>
    <comment ref="F141" authorId="0" shapeId="0" xr:uid="{CA4BC7FC-FB18-4A04-9CEA-961372DB2FE9}">
      <text>
        <r>
          <rPr>
            <b/>
            <sz val="9"/>
            <color indexed="81"/>
            <rFont val="Tahoma"/>
            <family val="2"/>
          </rPr>
          <t>CEPICI:Prière lier la facture scannée</t>
        </r>
        <r>
          <rPr>
            <sz val="9"/>
            <color indexed="81"/>
            <rFont val="Tahoma"/>
            <family val="2"/>
          </rPr>
          <t xml:space="preserve">
</t>
        </r>
      </text>
    </comment>
    <comment ref="G141" authorId="0" shapeId="0" xr:uid="{A947A018-1D33-4B23-9441-7FE82C596D27}">
      <text>
        <r>
          <rPr>
            <b/>
            <sz val="9"/>
            <color indexed="81"/>
            <rFont val="Tahoma"/>
            <family val="2"/>
          </rPr>
          <t>CEPICI:Prière lier la DD scannée</t>
        </r>
        <r>
          <rPr>
            <sz val="9"/>
            <color indexed="81"/>
            <rFont val="Tahoma"/>
            <family val="2"/>
          </rPr>
          <t xml:space="preserve">
</t>
        </r>
      </text>
    </comment>
    <comment ref="F142" authorId="0" shapeId="0" xr:uid="{0C4C38C6-F96F-4526-99FA-902312799E28}">
      <text>
        <r>
          <rPr>
            <b/>
            <sz val="9"/>
            <color indexed="81"/>
            <rFont val="Tahoma"/>
            <family val="2"/>
          </rPr>
          <t>CEPICI:Prière lier la facture scannée</t>
        </r>
        <r>
          <rPr>
            <sz val="9"/>
            <color indexed="81"/>
            <rFont val="Tahoma"/>
            <family val="2"/>
          </rPr>
          <t xml:space="preserve">
</t>
        </r>
      </text>
    </comment>
    <comment ref="G142" authorId="0" shapeId="0" xr:uid="{6DF5D221-C413-4BFD-8132-5A220F57C40E}">
      <text>
        <r>
          <rPr>
            <b/>
            <sz val="9"/>
            <color indexed="81"/>
            <rFont val="Tahoma"/>
            <family val="2"/>
          </rPr>
          <t>CEPICI:Prière lier la DD scannée</t>
        </r>
        <r>
          <rPr>
            <sz val="9"/>
            <color indexed="81"/>
            <rFont val="Tahoma"/>
            <family val="2"/>
          </rPr>
          <t xml:space="preserve">
</t>
        </r>
      </text>
    </comment>
    <comment ref="F143" authorId="0" shapeId="0" xr:uid="{E6EFE9B4-DCCD-40B9-88E4-5ACEAE85A306}">
      <text>
        <r>
          <rPr>
            <b/>
            <sz val="9"/>
            <color indexed="81"/>
            <rFont val="Tahoma"/>
            <family val="2"/>
          </rPr>
          <t>CEPICI:Prière lier la facture scannée</t>
        </r>
        <r>
          <rPr>
            <sz val="9"/>
            <color indexed="81"/>
            <rFont val="Tahoma"/>
            <family val="2"/>
          </rPr>
          <t xml:space="preserve">
</t>
        </r>
      </text>
    </comment>
    <comment ref="G143" authorId="0" shapeId="0" xr:uid="{8115288C-BD48-48D0-9EFB-B0CADB0CC62C}">
      <text>
        <r>
          <rPr>
            <b/>
            <sz val="9"/>
            <color indexed="81"/>
            <rFont val="Tahoma"/>
            <family val="2"/>
          </rPr>
          <t>CEPICI:Prière lier la DD scannée</t>
        </r>
        <r>
          <rPr>
            <sz val="9"/>
            <color indexed="81"/>
            <rFont val="Tahoma"/>
            <family val="2"/>
          </rPr>
          <t xml:space="preserve">
</t>
        </r>
      </text>
    </comment>
    <comment ref="F144" authorId="0" shapeId="0" xr:uid="{1E04D3EE-6A9F-4DA1-8F01-5B01D1273090}">
      <text>
        <r>
          <rPr>
            <b/>
            <sz val="9"/>
            <color indexed="81"/>
            <rFont val="Tahoma"/>
            <family val="2"/>
          </rPr>
          <t>CEPICI:Prière lier la facture scannée</t>
        </r>
        <r>
          <rPr>
            <sz val="9"/>
            <color indexed="81"/>
            <rFont val="Tahoma"/>
            <family val="2"/>
          </rPr>
          <t xml:space="preserve">
</t>
        </r>
      </text>
    </comment>
    <comment ref="G144" authorId="0" shapeId="0" xr:uid="{D51E5A0D-14D2-4A1C-93B2-5750C2B6343C}">
      <text>
        <r>
          <rPr>
            <b/>
            <sz val="9"/>
            <color indexed="81"/>
            <rFont val="Tahoma"/>
            <family val="2"/>
          </rPr>
          <t>CEPICI:Prière lier la DD scannée</t>
        </r>
        <r>
          <rPr>
            <sz val="9"/>
            <color indexed="81"/>
            <rFont val="Tahoma"/>
            <family val="2"/>
          </rPr>
          <t xml:space="preserve">
</t>
        </r>
      </text>
    </comment>
    <comment ref="F145" authorId="0" shapeId="0" xr:uid="{B649BCF9-AEE0-4431-AC87-28B899771FA5}">
      <text>
        <r>
          <rPr>
            <b/>
            <sz val="9"/>
            <color indexed="81"/>
            <rFont val="Tahoma"/>
            <family val="2"/>
          </rPr>
          <t>CEPICI:Prière lier la facture scannée</t>
        </r>
        <r>
          <rPr>
            <sz val="9"/>
            <color indexed="81"/>
            <rFont val="Tahoma"/>
            <family val="2"/>
          </rPr>
          <t xml:space="preserve">
</t>
        </r>
      </text>
    </comment>
    <comment ref="G145" authorId="0" shapeId="0" xr:uid="{AC975880-D6BE-4B6D-8B74-B11C57975C24}">
      <text>
        <r>
          <rPr>
            <b/>
            <sz val="9"/>
            <color indexed="81"/>
            <rFont val="Tahoma"/>
            <family val="2"/>
          </rPr>
          <t>CEPICI:Prière lier la DD scannée</t>
        </r>
        <r>
          <rPr>
            <sz val="9"/>
            <color indexed="81"/>
            <rFont val="Tahoma"/>
            <family val="2"/>
          </rPr>
          <t xml:space="preserve">
</t>
        </r>
      </text>
    </comment>
    <comment ref="F146" authorId="0" shapeId="0" xr:uid="{D01A7CB2-7A6A-4137-B72B-B7E703D3909E}">
      <text>
        <r>
          <rPr>
            <b/>
            <sz val="9"/>
            <color indexed="81"/>
            <rFont val="Tahoma"/>
            <family val="2"/>
          </rPr>
          <t>CEPICI:Prière lier la facture scannée</t>
        </r>
        <r>
          <rPr>
            <sz val="9"/>
            <color indexed="81"/>
            <rFont val="Tahoma"/>
            <family val="2"/>
          </rPr>
          <t xml:space="preserve">
</t>
        </r>
      </text>
    </comment>
    <comment ref="G146" authorId="0" shapeId="0" xr:uid="{A7E56D40-6624-4673-9F0F-AD6EC3C656BE}">
      <text>
        <r>
          <rPr>
            <b/>
            <sz val="9"/>
            <color indexed="81"/>
            <rFont val="Tahoma"/>
            <family val="2"/>
          </rPr>
          <t>CEPICI:Prière lier la DD scannée</t>
        </r>
        <r>
          <rPr>
            <sz val="9"/>
            <color indexed="81"/>
            <rFont val="Tahoma"/>
            <family val="2"/>
          </rPr>
          <t xml:space="preserve">
</t>
        </r>
      </text>
    </comment>
    <comment ref="F147" authorId="0" shapeId="0" xr:uid="{E5662357-2505-47DB-92AC-6F7F10CF1AC9}">
      <text>
        <r>
          <rPr>
            <b/>
            <sz val="9"/>
            <color indexed="81"/>
            <rFont val="Tahoma"/>
            <family val="2"/>
          </rPr>
          <t>CEPICI:Prière lier la facture scannée</t>
        </r>
        <r>
          <rPr>
            <sz val="9"/>
            <color indexed="81"/>
            <rFont val="Tahoma"/>
            <family val="2"/>
          </rPr>
          <t xml:space="preserve">
</t>
        </r>
      </text>
    </comment>
    <comment ref="G147" authorId="0" shapeId="0" xr:uid="{39990AF0-C5FF-41A0-A5A9-2C558E537A8F}">
      <text>
        <r>
          <rPr>
            <b/>
            <sz val="9"/>
            <color indexed="81"/>
            <rFont val="Tahoma"/>
            <family val="2"/>
          </rPr>
          <t>CEPICI:Prière lier la DD scannée</t>
        </r>
        <r>
          <rPr>
            <sz val="9"/>
            <color indexed="81"/>
            <rFont val="Tahoma"/>
            <family val="2"/>
          </rPr>
          <t xml:space="preserve">
</t>
        </r>
      </text>
    </comment>
    <comment ref="F148" authorId="0" shapeId="0" xr:uid="{0A2B3CE0-BE70-4E02-BA40-EF660A50B073}">
      <text>
        <r>
          <rPr>
            <b/>
            <sz val="9"/>
            <color indexed="81"/>
            <rFont val="Tahoma"/>
            <family val="2"/>
          </rPr>
          <t>CEPICI:Prière lier la facture scannée</t>
        </r>
        <r>
          <rPr>
            <sz val="9"/>
            <color indexed="81"/>
            <rFont val="Tahoma"/>
            <family val="2"/>
          </rPr>
          <t xml:space="preserve">
</t>
        </r>
      </text>
    </comment>
    <comment ref="G148" authorId="0" shapeId="0" xr:uid="{07186CB7-D78B-4256-9EDF-97E1322D9B9C}">
      <text>
        <r>
          <rPr>
            <b/>
            <sz val="9"/>
            <color indexed="81"/>
            <rFont val="Tahoma"/>
            <family val="2"/>
          </rPr>
          <t>CEPICI:Prière lier la DD scannée</t>
        </r>
        <r>
          <rPr>
            <sz val="9"/>
            <color indexed="81"/>
            <rFont val="Tahoma"/>
            <family val="2"/>
          </rPr>
          <t xml:space="preserve">
</t>
        </r>
      </text>
    </comment>
    <comment ref="F149" authorId="0" shapeId="0" xr:uid="{D2C65C7D-00B7-436E-822F-C31C42439B76}">
      <text>
        <r>
          <rPr>
            <b/>
            <sz val="9"/>
            <color indexed="81"/>
            <rFont val="Tahoma"/>
            <family val="2"/>
          </rPr>
          <t>CEPICI:Prière lier la facture scannée</t>
        </r>
        <r>
          <rPr>
            <sz val="9"/>
            <color indexed="81"/>
            <rFont val="Tahoma"/>
            <family val="2"/>
          </rPr>
          <t xml:space="preserve">
</t>
        </r>
      </text>
    </comment>
    <comment ref="G149" authorId="0" shapeId="0" xr:uid="{5AC18AB6-A1CD-48D8-9F99-C922799F9D34}">
      <text>
        <r>
          <rPr>
            <b/>
            <sz val="9"/>
            <color indexed="81"/>
            <rFont val="Tahoma"/>
            <family val="2"/>
          </rPr>
          <t>CEPICI:Prière lier la DD scannée</t>
        </r>
        <r>
          <rPr>
            <sz val="9"/>
            <color indexed="81"/>
            <rFont val="Tahoma"/>
            <family val="2"/>
          </rPr>
          <t xml:space="preserve">
</t>
        </r>
      </text>
    </comment>
    <comment ref="F150" authorId="0" shapeId="0" xr:uid="{CE8BFE51-2C60-4266-A9DB-97A99FCDFAF9}">
      <text>
        <r>
          <rPr>
            <b/>
            <sz val="9"/>
            <color indexed="81"/>
            <rFont val="Tahoma"/>
            <family val="2"/>
          </rPr>
          <t>CEPICI:Prière lier la facture scannée</t>
        </r>
        <r>
          <rPr>
            <sz val="9"/>
            <color indexed="81"/>
            <rFont val="Tahoma"/>
            <family val="2"/>
          </rPr>
          <t xml:space="preserve">
</t>
        </r>
      </text>
    </comment>
    <comment ref="G150" authorId="0" shapeId="0" xr:uid="{34E6972A-2AAB-456F-9B07-0638C9DD7E44}">
      <text>
        <r>
          <rPr>
            <b/>
            <sz val="9"/>
            <color indexed="81"/>
            <rFont val="Tahoma"/>
            <family val="2"/>
          </rPr>
          <t>CEPICI:Prière lier la DD scannée</t>
        </r>
        <r>
          <rPr>
            <sz val="9"/>
            <color indexed="81"/>
            <rFont val="Tahoma"/>
            <family val="2"/>
          </rPr>
          <t xml:space="preserve">
</t>
        </r>
      </text>
    </comment>
    <comment ref="F151" authorId="0" shapeId="0" xr:uid="{1316C3C9-B430-45E5-ABBB-933B15C934C8}">
      <text>
        <r>
          <rPr>
            <b/>
            <sz val="9"/>
            <color indexed="81"/>
            <rFont val="Tahoma"/>
            <family val="2"/>
          </rPr>
          <t>CEPICI:Prière lier la facture scannée</t>
        </r>
        <r>
          <rPr>
            <sz val="9"/>
            <color indexed="81"/>
            <rFont val="Tahoma"/>
            <family val="2"/>
          </rPr>
          <t xml:space="preserve">
</t>
        </r>
      </text>
    </comment>
    <comment ref="G151" authorId="0" shapeId="0" xr:uid="{D4ED743D-2E0C-4B7B-B65A-B0B90CDE7313}">
      <text>
        <r>
          <rPr>
            <b/>
            <sz val="9"/>
            <color indexed="81"/>
            <rFont val="Tahoma"/>
            <family val="2"/>
          </rPr>
          <t>CEPICI:Prière lier la DD scannée</t>
        </r>
        <r>
          <rPr>
            <sz val="9"/>
            <color indexed="81"/>
            <rFont val="Tahoma"/>
            <family val="2"/>
          </rPr>
          <t xml:space="preserve">
</t>
        </r>
      </text>
    </comment>
    <comment ref="F152" authorId="0" shapeId="0" xr:uid="{23889D81-AA9A-4F36-A4FE-D99A8B725CE4}">
      <text>
        <r>
          <rPr>
            <b/>
            <sz val="9"/>
            <color indexed="81"/>
            <rFont val="Tahoma"/>
            <family val="2"/>
          </rPr>
          <t>CEPICI:Prière lier la facture scannée</t>
        </r>
        <r>
          <rPr>
            <sz val="9"/>
            <color indexed="81"/>
            <rFont val="Tahoma"/>
            <family val="2"/>
          </rPr>
          <t xml:space="preserve">
</t>
        </r>
      </text>
    </comment>
    <comment ref="G152" authorId="0" shapeId="0" xr:uid="{0311D42B-CECE-4BEB-9289-E94E1FFACB4C}">
      <text>
        <r>
          <rPr>
            <b/>
            <sz val="9"/>
            <color indexed="81"/>
            <rFont val="Tahoma"/>
            <family val="2"/>
          </rPr>
          <t>CEPICI:Prière lier la DD scannée</t>
        </r>
        <r>
          <rPr>
            <sz val="9"/>
            <color indexed="81"/>
            <rFont val="Tahoma"/>
            <family val="2"/>
          </rPr>
          <t xml:space="preserve">
</t>
        </r>
      </text>
    </comment>
    <comment ref="F153" authorId="0" shapeId="0" xr:uid="{0B127A0B-B83F-4D3E-8A0F-BE413E46BC3F}">
      <text>
        <r>
          <rPr>
            <b/>
            <sz val="9"/>
            <color indexed="81"/>
            <rFont val="Tahoma"/>
            <family val="2"/>
          </rPr>
          <t>CEPICI:Prière lier la facture scannée</t>
        </r>
        <r>
          <rPr>
            <sz val="9"/>
            <color indexed="81"/>
            <rFont val="Tahoma"/>
            <family val="2"/>
          </rPr>
          <t xml:space="preserve">
</t>
        </r>
      </text>
    </comment>
    <comment ref="G153" authorId="0" shapeId="0" xr:uid="{88EC7C75-E7C7-4628-8655-4A308C131A77}">
      <text>
        <r>
          <rPr>
            <b/>
            <sz val="9"/>
            <color indexed="81"/>
            <rFont val="Tahoma"/>
            <family val="2"/>
          </rPr>
          <t>CEPICI:Prière lier la DD scannée</t>
        </r>
        <r>
          <rPr>
            <sz val="9"/>
            <color indexed="81"/>
            <rFont val="Tahoma"/>
            <family val="2"/>
          </rPr>
          <t xml:space="preserve">
</t>
        </r>
      </text>
    </comment>
    <comment ref="F154" authorId="0" shapeId="0" xr:uid="{856FC5B2-4152-4C13-8276-73E775C25667}">
      <text>
        <r>
          <rPr>
            <b/>
            <sz val="9"/>
            <color indexed="81"/>
            <rFont val="Tahoma"/>
            <family val="2"/>
          </rPr>
          <t>CEPICI:Prière lier la facture scannée</t>
        </r>
        <r>
          <rPr>
            <sz val="9"/>
            <color indexed="81"/>
            <rFont val="Tahoma"/>
            <family val="2"/>
          </rPr>
          <t xml:space="preserve">
</t>
        </r>
      </text>
    </comment>
    <comment ref="G154" authorId="0" shapeId="0" xr:uid="{97766491-BE4C-42E9-8EE4-4C5A5E33414D}">
      <text>
        <r>
          <rPr>
            <b/>
            <sz val="9"/>
            <color indexed="81"/>
            <rFont val="Tahoma"/>
            <family val="2"/>
          </rPr>
          <t>CEPICI:Prière lier la DD scannée</t>
        </r>
        <r>
          <rPr>
            <sz val="9"/>
            <color indexed="81"/>
            <rFont val="Tahoma"/>
            <family val="2"/>
          </rPr>
          <t xml:space="preserve">
</t>
        </r>
      </text>
    </comment>
    <comment ref="F155" authorId="0" shapeId="0" xr:uid="{DDB67F87-9EFF-4D83-83B7-9C20D385D808}">
      <text>
        <r>
          <rPr>
            <b/>
            <sz val="9"/>
            <color indexed="81"/>
            <rFont val="Tahoma"/>
            <family val="2"/>
          </rPr>
          <t>CEPICI:Prière lier la facture scannée</t>
        </r>
        <r>
          <rPr>
            <sz val="9"/>
            <color indexed="81"/>
            <rFont val="Tahoma"/>
            <family val="2"/>
          </rPr>
          <t xml:space="preserve">
</t>
        </r>
      </text>
    </comment>
    <comment ref="G155" authorId="0" shapeId="0" xr:uid="{B3D158A3-C82F-4D8D-A51B-32A01D0D2673}">
      <text>
        <r>
          <rPr>
            <b/>
            <sz val="9"/>
            <color indexed="81"/>
            <rFont val="Tahoma"/>
            <family val="2"/>
          </rPr>
          <t>CEPICI:Prière lier la DD scannée</t>
        </r>
        <r>
          <rPr>
            <sz val="9"/>
            <color indexed="81"/>
            <rFont val="Tahoma"/>
            <family val="2"/>
          </rPr>
          <t xml:space="preserve">
</t>
        </r>
      </text>
    </comment>
    <comment ref="F156" authorId="0" shapeId="0" xr:uid="{4EA5C45B-718A-479B-A612-C03C40FBE5A4}">
      <text>
        <r>
          <rPr>
            <b/>
            <sz val="9"/>
            <color indexed="81"/>
            <rFont val="Tahoma"/>
            <family val="2"/>
          </rPr>
          <t>CEPICI:Prière lier la facture scannée</t>
        </r>
        <r>
          <rPr>
            <sz val="9"/>
            <color indexed="81"/>
            <rFont val="Tahoma"/>
            <family val="2"/>
          </rPr>
          <t xml:space="preserve">
</t>
        </r>
      </text>
    </comment>
    <comment ref="G156" authorId="0" shapeId="0" xr:uid="{FF3A7BC2-64EF-4B1B-9FFF-CA9386A6BDCB}">
      <text>
        <r>
          <rPr>
            <b/>
            <sz val="9"/>
            <color indexed="81"/>
            <rFont val="Tahoma"/>
            <family val="2"/>
          </rPr>
          <t>CEPICI:Prière lier la DD scannée</t>
        </r>
        <r>
          <rPr>
            <sz val="9"/>
            <color indexed="81"/>
            <rFont val="Tahoma"/>
            <family val="2"/>
          </rPr>
          <t xml:space="preserve">
</t>
        </r>
      </text>
    </comment>
    <comment ref="F157" authorId="0" shapeId="0" xr:uid="{92B4EF24-5F71-42B2-8E16-AB08B47F40DB}">
      <text>
        <r>
          <rPr>
            <b/>
            <sz val="9"/>
            <color indexed="81"/>
            <rFont val="Tahoma"/>
            <family val="2"/>
          </rPr>
          <t>CEPICI:Prière lier la facture scannée</t>
        </r>
        <r>
          <rPr>
            <sz val="9"/>
            <color indexed="81"/>
            <rFont val="Tahoma"/>
            <family val="2"/>
          </rPr>
          <t xml:space="preserve">
</t>
        </r>
      </text>
    </comment>
    <comment ref="G157" authorId="0" shapeId="0" xr:uid="{7AD046AB-04A4-42B2-82BE-86A852F0D0CD}">
      <text>
        <r>
          <rPr>
            <b/>
            <sz val="9"/>
            <color indexed="81"/>
            <rFont val="Tahoma"/>
            <family val="2"/>
          </rPr>
          <t>CEPICI:Prière lier la DD scannée</t>
        </r>
        <r>
          <rPr>
            <sz val="9"/>
            <color indexed="81"/>
            <rFont val="Tahoma"/>
            <family val="2"/>
          </rPr>
          <t xml:space="preserve">
</t>
        </r>
      </text>
    </comment>
    <comment ref="F158" authorId="0" shapeId="0" xr:uid="{E6A30B3B-C833-4270-9CC8-B21ADAB17585}">
      <text>
        <r>
          <rPr>
            <b/>
            <sz val="9"/>
            <color indexed="81"/>
            <rFont val="Tahoma"/>
            <family val="2"/>
          </rPr>
          <t>CEPICI:Prière lier la facture scannée</t>
        </r>
        <r>
          <rPr>
            <sz val="9"/>
            <color indexed="81"/>
            <rFont val="Tahoma"/>
            <family val="2"/>
          </rPr>
          <t xml:space="preserve">
</t>
        </r>
      </text>
    </comment>
    <comment ref="G158" authorId="0" shapeId="0" xr:uid="{29A0729C-C75B-4B24-BD31-B764D87326D1}">
      <text>
        <r>
          <rPr>
            <b/>
            <sz val="9"/>
            <color indexed="81"/>
            <rFont val="Tahoma"/>
            <family val="2"/>
          </rPr>
          <t>CEPICI:Prière lier la DD scannée</t>
        </r>
        <r>
          <rPr>
            <sz val="9"/>
            <color indexed="81"/>
            <rFont val="Tahoma"/>
            <family val="2"/>
          </rPr>
          <t xml:space="preserve">
</t>
        </r>
      </text>
    </comment>
    <comment ref="F159" authorId="0" shapeId="0" xr:uid="{F4C52DED-76F3-427E-9293-979EFA29BDC4}">
      <text>
        <r>
          <rPr>
            <b/>
            <sz val="9"/>
            <color indexed="81"/>
            <rFont val="Tahoma"/>
            <family val="2"/>
          </rPr>
          <t>CEPICI:Prière lier la facture scannée</t>
        </r>
        <r>
          <rPr>
            <sz val="9"/>
            <color indexed="81"/>
            <rFont val="Tahoma"/>
            <family val="2"/>
          </rPr>
          <t xml:space="preserve">
</t>
        </r>
      </text>
    </comment>
    <comment ref="G159" authorId="0" shapeId="0" xr:uid="{182CAF21-FC5F-4C33-A044-004ED80A91F7}">
      <text>
        <r>
          <rPr>
            <b/>
            <sz val="9"/>
            <color indexed="81"/>
            <rFont val="Tahoma"/>
            <family val="2"/>
          </rPr>
          <t>CEPICI:Prière lier la DD scannée</t>
        </r>
        <r>
          <rPr>
            <sz val="9"/>
            <color indexed="81"/>
            <rFont val="Tahoma"/>
            <family val="2"/>
          </rPr>
          <t xml:space="preserve">
</t>
        </r>
      </text>
    </comment>
    <comment ref="F160" authorId="0" shapeId="0" xr:uid="{EECB97E7-0196-4C9A-B11E-591AD98A0A0B}">
      <text>
        <r>
          <rPr>
            <b/>
            <sz val="9"/>
            <color indexed="81"/>
            <rFont val="Tahoma"/>
            <family val="2"/>
          </rPr>
          <t>CEPICI:Prière lier la facture scannée</t>
        </r>
        <r>
          <rPr>
            <sz val="9"/>
            <color indexed="81"/>
            <rFont val="Tahoma"/>
            <family val="2"/>
          </rPr>
          <t xml:space="preserve">
</t>
        </r>
      </text>
    </comment>
    <comment ref="G160" authorId="0" shapeId="0" xr:uid="{429D5E49-814D-4AD4-A8CB-06D597AD0D6F}">
      <text>
        <r>
          <rPr>
            <b/>
            <sz val="9"/>
            <color indexed="81"/>
            <rFont val="Tahoma"/>
            <family val="2"/>
          </rPr>
          <t>CEPICI:Prière lier la DD scannée</t>
        </r>
        <r>
          <rPr>
            <sz val="9"/>
            <color indexed="81"/>
            <rFont val="Tahoma"/>
            <family val="2"/>
          </rPr>
          <t xml:space="preserve">
</t>
        </r>
      </text>
    </comment>
    <comment ref="F161" authorId="0" shapeId="0" xr:uid="{8669D6A8-511B-47D7-A313-72911B2FFEAD}">
      <text>
        <r>
          <rPr>
            <b/>
            <sz val="9"/>
            <color indexed="81"/>
            <rFont val="Tahoma"/>
            <family val="2"/>
          </rPr>
          <t>CEPICI:Prière lier la facture scannée</t>
        </r>
        <r>
          <rPr>
            <sz val="9"/>
            <color indexed="81"/>
            <rFont val="Tahoma"/>
            <family val="2"/>
          </rPr>
          <t xml:space="preserve">
</t>
        </r>
      </text>
    </comment>
    <comment ref="G161" authorId="0" shapeId="0" xr:uid="{C4DF4225-FC35-4307-9F4E-D69CABF35F95}">
      <text>
        <r>
          <rPr>
            <b/>
            <sz val="9"/>
            <color indexed="81"/>
            <rFont val="Tahoma"/>
            <family val="2"/>
          </rPr>
          <t>CEPICI:Prière lier la DD scannée</t>
        </r>
        <r>
          <rPr>
            <sz val="9"/>
            <color indexed="81"/>
            <rFont val="Tahoma"/>
            <family val="2"/>
          </rPr>
          <t xml:space="preserve">
</t>
        </r>
      </text>
    </comment>
    <comment ref="F162" authorId="0" shapeId="0" xr:uid="{D7759C1E-514C-4A13-800E-7C9EFE3888AE}">
      <text>
        <r>
          <rPr>
            <b/>
            <sz val="9"/>
            <color indexed="81"/>
            <rFont val="Tahoma"/>
            <family val="2"/>
          </rPr>
          <t>CEPICI:Prière lier la facture scannée</t>
        </r>
        <r>
          <rPr>
            <sz val="9"/>
            <color indexed="81"/>
            <rFont val="Tahoma"/>
            <family val="2"/>
          </rPr>
          <t xml:space="preserve">
</t>
        </r>
      </text>
    </comment>
    <comment ref="G162" authorId="0" shapeId="0" xr:uid="{C42B2D98-674C-4687-895A-65322161F37B}">
      <text>
        <r>
          <rPr>
            <b/>
            <sz val="9"/>
            <color indexed="81"/>
            <rFont val="Tahoma"/>
            <family val="2"/>
          </rPr>
          <t>CEPICI:Prière lier la DD scannée</t>
        </r>
        <r>
          <rPr>
            <sz val="9"/>
            <color indexed="81"/>
            <rFont val="Tahoma"/>
            <family val="2"/>
          </rPr>
          <t xml:space="preserve">
</t>
        </r>
      </text>
    </comment>
    <comment ref="F163" authorId="0" shapeId="0" xr:uid="{9E44F05F-CF9D-4028-8EC7-B492111FAE42}">
      <text>
        <r>
          <rPr>
            <b/>
            <sz val="9"/>
            <color indexed="81"/>
            <rFont val="Tahoma"/>
            <family val="2"/>
          </rPr>
          <t>CEPICI:Prière lier la facture scannée</t>
        </r>
        <r>
          <rPr>
            <sz val="9"/>
            <color indexed="81"/>
            <rFont val="Tahoma"/>
            <family val="2"/>
          </rPr>
          <t xml:space="preserve">
</t>
        </r>
      </text>
    </comment>
    <comment ref="G163" authorId="0" shapeId="0" xr:uid="{09512A3C-4A7F-421D-8065-A82AA23733F7}">
      <text>
        <r>
          <rPr>
            <b/>
            <sz val="9"/>
            <color indexed="81"/>
            <rFont val="Tahoma"/>
            <family val="2"/>
          </rPr>
          <t>CEPICI:Prière lier la DD scannée</t>
        </r>
        <r>
          <rPr>
            <sz val="9"/>
            <color indexed="81"/>
            <rFont val="Tahoma"/>
            <family val="2"/>
          </rPr>
          <t xml:space="preserve">
</t>
        </r>
      </text>
    </comment>
    <comment ref="F164" authorId="0" shapeId="0" xr:uid="{80E204C8-44BE-4CD4-9DB4-6E8BACE67A34}">
      <text>
        <r>
          <rPr>
            <b/>
            <sz val="9"/>
            <color indexed="81"/>
            <rFont val="Tahoma"/>
            <family val="2"/>
          </rPr>
          <t>CEPICI:Prière lier la facture scannée</t>
        </r>
        <r>
          <rPr>
            <sz val="9"/>
            <color indexed="81"/>
            <rFont val="Tahoma"/>
            <family val="2"/>
          </rPr>
          <t xml:space="preserve">
</t>
        </r>
      </text>
    </comment>
    <comment ref="G164" authorId="0" shapeId="0" xr:uid="{70752523-E34C-42DA-B814-34AEE5AC2E51}">
      <text>
        <r>
          <rPr>
            <b/>
            <sz val="9"/>
            <color indexed="81"/>
            <rFont val="Tahoma"/>
            <family val="2"/>
          </rPr>
          <t>CEPICI:Prière lier la DD scannée</t>
        </r>
        <r>
          <rPr>
            <sz val="9"/>
            <color indexed="81"/>
            <rFont val="Tahoma"/>
            <family val="2"/>
          </rPr>
          <t xml:space="preserve">
</t>
        </r>
      </text>
    </comment>
    <comment ref="F165" authorId="0" shapeId="0" xr:uid="{5301A84F-9BFB-4C48-AE88-CE91070C7C0D}">
      <text>
        <r>
          <rPr>
            <b/>
            <sz val="9"/>
            <color indexed="81"/>
            <rFont val="Tahoma"/>
            <family val="2"/>
          </rPr>
          <t>CEPICI:Prière lier la facture scannée</t>
        </r>
        <r>
          <rPr>
            <sz val="9"/>
            <color indexed="81"/>
            <rFont val="Tahoma"/>
            <family val="2"/>
          </rPr>
          <t xml:space="preserve">
</t>
        </r>
      </text>
    </comment>
    <comment ref="G165" authorId="0" shapeId="0" xr:uid="{441131ED-092C-44EF-B9D5-B6CBC133A6D0}">
      <text>
        <r>
          <rPr>
            <b/>
            <sz val="9"/>
            <color indexed="81"/>
            <rFont val="Tahoma"/>
            <family val="2"/>
          </rPr>
          <t>CEPICI:Prière lier la DD scannée</t>
        </r>
        <r>
          <rPr>
            <sz val="9"/>
            <color indexed="81"/>
            <rFont val="Tahoma"/>
            <family val="2"/>
          </rPr>
          <t xml:space="preserve">
</t>
        </r>
      </text>
    </comment>
    <comment ref="F166" authorId="0" shapeId="0" xr:uid="{FF3B8EB3-4B5B-4357-BE93-ACC8CC8002A1}">
      <text>
        <r>
          <rPr>
            <b/>
            <sz val="9"/>
            <color indexed="81"/>
            <rFont val="Tahoma"/>
            <family val="2"/>
          </rPr>
          <t>CEPICI:Prière lier la facture scannée</t>
        </r>
        <r>
          <rPr>
            <sz val="9"/>
            <color indexed="81"/>
            <rFont val="Tahoma"/>
            <family val="2"/>
          </rPr>
          <t xml:space="preserve">
</t>
        </r>
      </text>
    </comment>
    <comment ref="G166" authorId="0" shapeId="0" xr:uid="{6A6FF2C6-17D7-4AFA-9AA0-B3D637888966}">
      <text>
        <r>
          <rPr>
            <b/>
            <sz val="9"/>
            <color indexed="81"/>
            <rFont val="Tahoma"/>
            <family val="2"/>
          </rPr>
          <t>CEPICI:Prière lier la DD scannée</t>
        </r>
        <r>
          <rPr>
            <sz val="9"/>
            <color indexed="81"/>
            <rFont val="Tahoma"/>
            <family val="2"/>
          </rPr>
          <t xml:space="preserve">
</t>
        </r>
      </text>
    </comment>
    <comment ref="F167" authorId="0" shapeId="0" xr:uid="{BD443037-5DF2-443E-891B-0671ED3BAEBC}">
      <text>
        <r>
          <rPr>
            <b/>
            <sz val="9"/>
            <color indexed="81"/>
            <rFont val="Tahoma"/>
            <family val="2"/>
          </rPr>
          <t>CEPICI:Prière lier la facture scannée</t>
        </r>
        <r>
          <rPr>
            <sz val="9"/>
            <color indexed="81"/>
            <rFont val="Tahoma"/>
            <family val="2"/>
          </rPr>
          <t xml:space="preserve">
</t>
        </r>
      </text>
    </comment>
    <comment ref="G167" authorId="0" shapeId="0" xr:uid="{E5E52C0A-7BC7-4EB2-82C9-9AC094E38C81}">
      <text>
        <r>
          <rPr>
            <b/>
            <sz val="9"/>
            <color indexed="81"/>
            <rFont val="Tahoma"/>
            <family val="2"/>
          </rPr>
          <t>CEPICI:Prière lier la DD scannée</t>
        </r>
        <r>
          <rPr>
            <sz val="9"/>
            <color indexed="81"/>
            <rFont val="Tahoma"/>
            <family val="2"/>
          </rPr>
          <t xml:space="preserve">
</t>
        </r>
      </text>
    </comment>
    <comment ref="F168" authorId="0" shapeId="0" xr:uid="{161FC3CF-406F-41EE-8351-903758A6421B}">
      <text>
        <r>
          <rPr>
            <b/>
            <sz val="9"/>
            <color indexed="81"/>
            <rFont val="Tahoma"/>
            <family val="2"/>
          </rPr>
          <t>CEPICI:Prière lier la facture scannée</t>
        </r>
        <r>
          <rPr>
            <sz val="9"/>
            <color indexed="81"/>
            <rFont val="Tahoma"/>
            <family val="2"/>
          </rPr>
          <t xml:space="preserve">
</t>
        </r>
      </text>
    </comment>
    <comment ref="G168" authorId="0" shapeId="0" xr:uid="{16922D52-9303-4368-98B5-A0699A622656}">
      <text>
        <r>
          <rPr>
            <b/>
            <sz val="9"/>
            <color indexed="81"/>
            <rFont val="Tahoma"/>
            <family val="2"/>
          </rPr>
          <t>CEPICI:Prière lier la DD scannée</t>
        </r>
        <r>
          <rPr>
            <sz val="9"/>
            <color indexed="81"/>
            <rFont val="Tahoma"/>
            <family val="2"/>
          </rPr>
          <t xml:space="preserve">
</t>
        </r>
      </text>
    </comment>
    <comment ref="F169" authorId="0" shapeId="0" xr:uid="{0A9019EC-462E-4F02-93DF-11EA81536848}">
      <text>
        <r>
          <rPr>
            <b/>
            <sz val="9"/>
            <color indexed="81"/>
            <rFont val="Tahoma"/>
            <family val="2"/>
          </rPr>
          <t>CEPICI:Prière lier la facture scannée</t>
        </r>
        <r>
          <rPr>
            <sz val="9"/>
            <color indexed="81"/>
            <rFont val="Tahoma"/>
            <family val="2"/>
          </rPr>
          <t xml:space="preserve">
</t>
        </r>
      </text>
    </comment>
    <comment ref="G169" authorId="0" shapeId="0" xr:uid="{6E993C2D-32EE-4339-8A5C-699A13A2EC04}">
      <text>
        <r>
          <rPr>
            <b/>
            <sz val="9"/>
            <color indexed="81"/>
            <rFont val="Tahoma"/>
            <family val="2"/>
          </rPr>
          <t>CEPICI:Prière lier la DD scannée</t>
        </r>
        <r>
          <rPr>
            <sz val="9"/>
            <color indexed="81"/>
            <rFont val="Tahoma"/>
            <family val="2"/>
          </rPr>
          <t xml:space="preserve">
</t>
        </r>
      </text>
    </comment>
    <comment ref="F170" authorId="0" shapeId="0" xr:uid="{C33BE915-52BE-4E19-B019-83538E5240CA}">
      <text>
        <r>
          <rPr>
            <b/>
            <sz val="9"/>
            <color indexed="81"/>
            <rFont val="Tahoma"/>
            <family val="2"/>
          </rPr>
          <t>CEPICI:Prière lier la facture scannée</t>
        </r>
        <r>
          <rPr>
            <sz val="9"/>
            <color indexed="81"/>
            <rFont val="Tahoma"/>
            <family val="2"/>
          </rPr>
          <t xml:space="preserve">
</t>
        </r>
      </text>
    </comment>
    <comment ref="G170" authorId="0" shapeId="0" xr:uid="{C8BB1169-7066-435C-81F2-ADFD2F15FC0A}">
      <text>
        <r>
          <rPr>
            <b/>
            <sz val="9"/>
            <color indexed="81"/>
            <rFont val="Tahoma"/>
            <family val="2"/>
          </rPr>
          <t>CEPICI:Prière lier la DD scannée</t>
        </r>
        <r>
          <rPr>
            <sz val="9"/>
            <color indexed="81"/>
            <rFont val="Tahoma"/>
            <family val="2"/>
          </rPr>
          <t xml:space="preserve">
</t>
        </r>
      </text>
    </comment>
    <comment ref="F171" authorId="0" shapeId="0" xr:uid="{D7E71668-8321-4BC4-B1C2-45F941230506}">
      <text>
        <r>
          <rPr>
            <b/>
            <sz val="9"/>
            <color indexed="81"/>
            <rFont val="Tahoma"/>
            <family val="2"/>
          </rPr>
          <t>CEPICI:Prière lier la facture scannée</t>
        </r>
        <r>
          <rPr>
            <sz val="9"/>
            <color indexed="81"/>
            <rFont val="Tahoma"/>
            <family val="2"/>
          </rPr>
          <t xml:space="preserve">
</t>
        </r>
      </text>
    </comment>
    <comment ref="G171" authorId="0" shapeId="0" xr:uid="{283E510E-C050-488A-8E4C-4B7A2E8F468B}">
      <text>
        <r>
          <rPr>
            <b/>
            <sz val="9"/>
            <color indexed="81"/>
            <rFont val="Tahoma"/>
            <family val="2"/>
          </rPr>
          <t>CEPICI:Prière lier la DD scannée</t>
        </r>
        <r>
          <rPr>
            <sz val="9"/>
            <color indexed="81"/>
            <rFont val="Tahoma"/>
            <family val="2"/>
          </rPr>
          <t xml:space="preserve">
</t>
        </r>
      </text>
    </comment>
    <comment ref="F172" authorId="0" shapeId="0" xr:uid="{01A70425-A9D3-4C0A-834C-559AFFA5AB44}">
      <text>
        <r>
          <rPr>
            <b/>
            <sz val="9"/>
            <color indexed="81"/>
            <rFont val="Tahoma"/>
            <family val="2"/>
          </rPr>
          <t>CEPICI:Prière lier la facture scannée</t>
        </r>
        <r>
          <rPr>
            <sz val="9"/>
            <color indexed="81"/>
            <rFont val="Tahoma"/>
            <family val="2"/>
          </rPr>
          <t xml:space="preserve">
</t>
        </r>
      </text>
    </comment>
    <comment ref="G172" authorId="0" shapeId="0" xr:uid="{1FF4BD47-FA5F-414F-9485-9EBF4789201A}">
      <text>
        <r>
          <rPr>
            <b/>
            <sz val="9"/>
            <color indexed="81"/>
            <rFont val="Tahoma"/>
            <family val="2"/>
          </rPr>
          <t>CEPICI:Prière lier la DD scannée</t>
        </r>
        <r>
          <rPr>
            <sz val="9"/>
            <color indexed="81"/>
            <rFont val="Tahoma"/>
            <family val="2"/>
          </rPr>
          <t xml:space="preserve">
</t>
        </r>
      </text>
    </comment>
    <comment ref="F173" authorId="0" shapeId="0" xr:uid="{21778FEF-3D50-4D05-BCB4-92617DBB6EAF}">
      <text>
        <r>
          <rPr>
            <b/>
            <sz val="9"/>
            <color indexed="81"/>
            <rFont val="Tahoma"/>
            <family val="2"/>
          </rPr>
          <t>CEPICI:Prière lier la facture scannée</t>
        </r>
        <r>
          <rPr>
            <sz val="9"/>
            <color indexed="81"/>
            <rFont val="Tahoma"/>
            <family val="2"/>
          </rPr>
          <t xml:space="preserve">
</t>
        </r>
      </text>
    </comment>
    <comment ref="G173" authorId="0" shapeId="0" xr:uid="{2626910D-1AC8-4FAE-915F-5A09101E4F49}">
      <text>
        <r>
          <rPr>
            <b/>
            <sz val="9"/>
            <color indexed="81"/>
            <rFont val="Tahoma"/>
            <family val="2"/>
          </rPr>
          <t>CEPICI:Prière lier la DD scannée</t>
        </r>
        <r>
          <rPr>
            <sz val="9"/>
            <color indexed="81"/>
            <rFont val="Tahoma"/>
            <family val="2"/>
          </rPr>
          <t xml:space="preserve">
</t>
        </r>
      </text>
    </comment>
    <comment ref="F174" authorId="0" shapeId="0" xr:uid="{A7C40FCA-34B4-452C-BC9B-BA942AF7E0D4}">
      <text>
        <r>
          <rPr>
            <b/>
            <sz val="9"/>
            <color indexed="81"/>
            <rFont val="Tahoma"/>
            <family val="2"/>
          </rPr>
          <t>CEPICI:Prière lier la facture scannée</t>
        </r>
        <r>
          <rPr>
            <sz val="9"/>
            <color indexed="81"/>
            <rFont val="Tahoma"/>
            <family val="2"/>
          </rPr>
          <t xml:space="preserve">
</t>
        </r>
      </text>
    </comment>
    <comment ref="G174" authorId="0" shapeId="0" xr:uid="{6A85E83F-F19E-4F09-8734-6C4042E9E816}">
      <text>
        <r>
          <rPr>
            <b/>
            <sz val="9"/>
            <color indexed="81"/>
            <rFont val="Tahoma"/>
            <family val="2"/>
          </rPr>
          <t>CEPICI:Prière lier la DD scannée</t>
        </r>
        <r>
          <rPr>
            <sz val="9"/>
            <color indexed="81"/>
            <rFont val="Tahoma"/>
            <family val="2"/>
          </rPr>
          <t xml:space="preserve">
</t>
        </r>
      </text>
    </comment>
    <comment ref="F175" authorId="0" shapeId="0" xr:uid="{C86DA0B9-9DAF-43D1-A781-EE10213C498E}">
      <text>
        <r>
          <rPr>
            <b/>
            <sz val="9"/>
            <color indexed="81"/>
            <rFont val="Tahoma"/>
            <family val="2"/>
          </rPr>
          <t>CEPICI:Prière lier la facture scannée</t>
        </r>
        <r>
          <rPr>
            <sz val="9"/>
            <color indexed="81"/>
            <rFont val="Tahoma"/>
            <family val="2"/>
          </rPr>
          <t xml:space="preserve">
</t>
        </r>
      </text>
    </comment>
    <comment ref="G175" authorId="0" shapeId="0" xr:uid="{773CBDA3-6FD8-4C16-818D-49995659A5BC}">
      <text>
        <r>
          <rPr>
            <b/>
            <sz val="9"/>
            <color indexed="81"/>
            <rFont val="Tahoma"/>
            <family val="2"/>
          </rPr>
          <t>CEPICI:Prière lier la DD scannée</t>
        </r>
        <r>
          <rPr>
            <sz val="9"/>
            <color indexed="81"/>
            <rFont val="Tahoma"/>
            <family val="2"/>
          </rPr>
          <t xml:space="preserve">
</t>
        </r>
      </text>
    </comment>
    <comment ref="F176" authorId="0" shapeId="0" xr:uid="{583BEE72-5E63-4D9E-BFE2-62D9B33725BA}">
      <text>
        <r>
          <rPr>
            <b/>
            <sz val="9"/>
            <color indexed="81"/>
            <rFont val="Tahoma"/>
            <family val="2"/>
          </rPr>
          <t>CEPICI:Prière lier la facture scannée</t>
        </r>
        <r>
          <rPr>
            <sz val="9"/>
            <color indexed="81"/>
            <rFont val="Tahoma"/>
            <family val="2"/>
          </rPr>
          <t xml:space="preserve">
</t>
        </r>
      </text>
    </comment>
    <comment ref="G176" authorId="0" shapeId="0" xr:uid="{91481B06-ECE8-417C-9AA9-D4D006D1B920}">
      <text>
        <r>
          <rPr>
            <b/>
            <sz val="9"/>
            <color indexed="81"/>
            <rFont val="Tahoma"/>
            <family val="2"/>
          </rPr>
          <t>CEPICI:Prière lier la DD scannée</t>
        </r>
        <r>
          <rPr>
            <sz val="9"/>
            <color indexed="81"/>
            <rFont val="Tahoma"/>
            <family val="2"/>
          </rPr>
          <t xml:space="preserve">
</t>
        </r>
      </text>
    </comment>
    <comment ref="F177" authorId="0" shapeId="0" xr:uid="{338C41E1-5771-4966-89F1-D948BD976897}">
      <text>
        <r>
          <rPr>
            <b/>
            <sz val="9"/>
            <color indexed="81"/>
            <rFont val="Tahoma"/>
            <family val="2"/>
          </rPr>
          <t>CEPICI:Prière lier la facture scannée</t>
        </r>
        <r>
          <rPr>
            <sz val="9"/>
            <color indexed="81"/>
            <rFont val="Tahoma"/>
            <family val="2"/>
          </rPr>
          <t xml:space="preserve">
</t>
        </r>
      </text>
    </comment>
    <comment ref="G177" authorId="0" shapeId="0" xr:uid="{225631C7-B324-4692-A92F-894853B6F133}">
      <text>
        <r>
          <rPr>
            <b/>
            <sz val="9"/>
            <color indexed="81"/>
            <rFont val="Tahoma"/>
            <family val="2"/>
          </rPr>
          <t>CEPICI:Prière lier la DD scannée</t>
        </r>
        <r>
          <rPr>
            <sz val="9"/>
            <color indexed="81"/>
            <rFont val="Tahoma"/>
            <family val="2"/>
          </rPr>
          <t xml:space="preserve">
</t>
        </r>
      </text>
    </comment>
    <comment ref="F178" authorId="0" shapeId="0" xr:uid="{726EE5D3-1F1F-47CD-9E7E-0A19F0D6B3D3}">
      <text>
        <r>
          <rPr>
            <b/>
            <sz val="9"/>
            <color indexed="81"/>
            <rFont val="Tahoma"/>
            <family val="2"/>
          </rPr>
          <t>CEPICI:Prière lier la facture scannée</t>
        </r>
        <r>
          <rPr>
            <sz val="9"/>
            <color indexed="81"/>
            <rFont val="Tahoma"/>
            <family val="2"/>
          </rPr>
          <t xml:space="preserve">
</t>
        </r>
      </text>
    </comment>
    <comment ref="G178" authorId="0" shapeId="0" xr:uid="{A5C3411B-B0E9-42E7-8E96-5B0744D77DE7}">
      <text>
        <r>
          <rPr>
            <b/>
            <sz val="9"/>
            <color indexed="81"/>
            <rFont val="Tahoma"/>
            <family val="2"/>
          </rPr>
          <t>CEPICI:Prière lier la DD scannée</t>
        </r>
        <r>
          <rPr>
            <sz val="9"/>
            <color indexed="81"/>
            <rFont val="Tahoma"/>
            <family val="2"/>
          </rPr>
          <t xml:space="preserve">
</t>
        </r>
      </text>
    </comment>
    <comment ref="F179" authorId="0" shapeId="0" xr:uid="{F78235AF-4550-410A-8DFC-0F2075AAB60E}">
      <text>
        <r>
          <rPr>
            <b/>
            <sz val="9"/>
            <color indexed="81"/>
            <rFont val="Tahoma"/>
            <family val="2"/>
          </rPr>
          <t>CEPICI:Prière lier la facture scannée</t>
        </r>
        <r>
          <rPr>
            <sz val="9"/>
            <color indexed="81"/>
            <rFont val="Tahoma"/>
            <family val="2"/>
          </rPr>
          <t xml:space="preserve">
</t>
        </r>
      </text>
    </comment>
    <comment ref="G179" authorId="0" shapeId="0" xr:uid="{63DC064C-E516-4491-9680-F9B3CDB00C3B}">
      <text>
        <r>
          <rPr>
            <b/>
            <sz val="9"/>
            <color indexed="81"/>
            <rFont val="Tahoma"/>
            <family val="2"/>
          </rPr>
          <t>CEPICI:Prière lier la DD scannée</t>
        </r>
        <r>
          <rPr>
            <sz val="9"/>
            <color indexed="81"/>
            <rFont val="Tahoma"/>
            <family val="2"/>
          </rPr>
          <t xml:space="preserve">
</t>
        </r>
      </text>
    </comment>
    <comment ref="F180" authorId="0" shapeId="0" xr:uid="{319F558B-88AA-4338-AC90-006AA1048091}">
      <text>
        <r>
          <rPr>
            <b/>
            <sz val="9"/>
            <color indexed="81"/>
            <rFont val="Tahoma"/>
            <family val="2"/>
          </rPr>
          <t>CEPICI:Prière lier la facture scannée</t>
        </r>
        <r>
          <rPr>
            <sz val="9"/>
            <color indexed="81"/>
            <rFont val="Tahoma"/>
            <family val="2"/>
          </rPr>
          <t xml:space="preserve">
</t>
        </r>
      </text>
    </comment>
    <comment ref="G180" authorId="0" shapeId="0" xr:uid="{B5C0A5CF-6AE9-411A-898A-CE58087E0765}">
      <text>
        <r>
          <rPr>
            <b/>
            <sz val="9"/>
            <color indexed="81"/>
            <rFont val="Tahoma"/>
            <family val="2"/>
          </rPr>
          <t>CEPICI:Prière lier la DD scannée</t>
        </r>
        <r>
          <rPr>
            <sz val="9"/>
            <color indexed="81"/>
            <rFont val="Tahoma"/>
            <family val="2"/>
          </rPr>
          <t xml:space="preserve">
</t>
        </r>
      </text>
    </comment>
    <comment ref="F181" authorId="0" shapeId="0" xr:uid="{634A1DD4-413A-49EE-978A-A1B9AE949C3F}">
      <text>
        <r>
          <rPr>
            <b/>
            <sz val="9"/>
            <color indexed="81"/>
            <rFont val="Tahoma"/>
            <family val="2"/>
          </rPr>
          <t>CEPICI:Prière lier la facture scannée</t>
        </r>
        <r>
          <rPr>
            <sz val="9"/>
            <color indexed="81"/>
            <rFont val="Tahoma"/>
            <family val="2"/>
          </rPr>
          <t xml:space="preserve">
</t>
        </r>
      </text>
    </comment>
    <comment ref="G181" authorId="0" shapeId="0" xr:uid="{79D0CF70-2E5E-49D8-B491-8D88C60C74C0}">
      <text>
        <r>
          <rPr>
            <b/>
            <sz val="9"/>
            <color indexed="81"/>
            <rFont val="Tahoma"/>
            <family val="2"/>
          </rPr>
          <t>CEPICI:Prière lier la DD scannée</t>
        </r>
        <r>
          <rPr>
            <sz val="9"/>
            <color indexed="81"/>
            <rFont val="Tahoma"/>
            <family val="2"/>
          </rPr>
          <t xml:space="preserve">
</t>
        </r>
      </text>
    </comment>
    <comment ref="F182" authorId="0" shapeId="0" xr:uid="{619DBAA4-7C78-41F8-851D-862B588844E5}">
      <text>
        <r>
          <rPr>
            <b/>
            <sz val="9"/>
            <color indexed="81"/>
            <rFont val="Tahoma"/>
            <family val="2"/>
          </rPr>
          <t>CEPICI:Prière lier la facture scannée</t>
        </r>
        <r>
          <rPr>
            <sz val="9"/>
            <color indexed="81"/>
            <rFont val="Tahoma"/>
            <family val="2"/>
          </rPr>
          <t xml:space="preserve">
</t>
        </r>
      </text>
    </comment>
    <comment ref="G182" authorId="0" shapeId="0" xr:uid="{B4C0D942-C528-44BC-975C-430759FA1C97}">
      <text>
        <r>
          <rPr>
            <b/>
            <sz val="9"/>
            <color indexed="81"/>
            <rFont val="Tahoma"/>
            <family val="2"/>
          </rPr>
          <t>CEPICI:Prière lier la DD scannée</t>
        </r>
        <r>
          <rPr>
            <sz val="9"/>
            <color indexed="81"/>
            <rFont val="Tahoma"/>
            <family val="2"/>
          </rPr>
          <t xml:space="preserve">
</t>
        </r>
      </text>
    </comment>
    <comment ref="F183" authorId="0" shapeId="0" xr:uid="{CEBB5C13-E3A7-44B2-B550-6061208D1020}">
      <text>
        <r>
          <rPr>
            <b/>
            <sz val="9"/>
            <color indexed="81"/>
            <rFont val="Tahoma"/>
            <family val="2"/>
          </rPr>
          <t>CEPICI:Prière lier la facture scannée</t>
        </r>
        <r>
          <rPr>
            <sz val="9"/>
            <color indexed="81"/>
            <rFont val="Tahoma"/>
            <family val="2"/>
          </rPr>
          <t xml:space="preserve">
</t>
        </r>
      </text>
    </comment>
    <comment ref="G183" authorId="0" shapeId="0" xr:uid="{C08E2F8E-4BC4-4D00-A0BC-D7F9E07274BF}">
      <text>
        <r>
          <rPr>
            <b/>
            <sz val="9"/>
            <color indexed="81"/>
            <rFont val="Tahoma"/>
            <family val="2"/>
          </rPr>
          <t>CEPICI:Prière lier la DD scannée</t>
        </r>
        <r>
          <rPr>
            <sz val="9"/>
            <color indexed="81"/>
            <rFont val="Tahoma"/>
            <family val="2"/>
          </rPr>
          <t xml:space="preserve">
</t>
        </r>
      </text>
    </comment>
    <comment ref="F184" authorId="0" shapeId="0" xr:uid="{B11E411B-D536-427A-A042-2A68E1B5C3EC}">
      <text>
        <r>
          <rPr>
            <b/>
            <sz val="9"/>
            <color indexed="81"/>
            <rFont val="Tahoma"/>
            <family val="2"/>
          </rPr>
          <t>CEPICI:Prière lier la facture scannée</t>
        </r>
        <r>
          <rPr>
            <sz val="9"/>
            <color indexed="81"/>
            <rFont val="Tahoma"/>
            <family val="2"/>
          </rPr>
          <t xml:space="preserve">
</t>
        </r>
      </text>
    </comment>
    <comment ref="G184" authorId="0" shapeId="0" xr:uid="{70D7533C-B95C-4E13-93F4-498BAEEA4E02}">
      <text>
        <r>
          <rPr>
            <b/>
            <sz val="9"/>
            <color indexed="81"/>
            <rFont val="Tahoma"/>
            <family val="2"/>
          </rPr>
          <t>CEPICI:Prière lier la DD scannée</t>
        </r>
        <r>
          <rPr>
            <sz val="9"/>
            <color indexed="81"/>
            <rFont val="Tahoma"/>
            <family val="2"/>
          </rPr>
          <t xml:space="preserve">
</t>
        </r>
      </text>
    </comment>
    <comment ref="F185" authorId="0" shapeId="0" xr:uid="{ED22CC01-0564-4FDF-9814-42F1A849DB6A}">
      <text>
        <r>
          <rPr>
            <b/>
            <sz val="9"/>
            <color indexed="81"/>
            <rFont val="Tahoma"/>
            <family val="2"/>
          </rPr>
          <t>CEPICI:Prière lier la facture scannée</t>
        </r>
        <r>
          <rPr>
            <sz val="9"/>
            <color indexed="81"/>
            <rFont val="Tahoma"/>
            <family val="2"/>
          </rPr>
          <t xml:space="preserve">
</t>
        </r>
      </text>
    </comment>
    <comment ref="G185" authorId="0" shapeId="0" xr:uid="{6739AA20-71CA-486D-9176-34E0D0EE8769}">
      <text>
        <r>
          <rPr>
            <b/>
            <sz val="9"/>
            <color indexed="81"/>
            <rFont val="Tahoma"/>
            <family val="2"/>
          </rPr>
          <t>CEPICI:Prière lier la DD scannée</t>
        </r>
        <r>
          <rPr>
            <sz val="9"/>
            <color indexed="81"/>
            <rFont val="Tahoma"/>
            <family val="2"/>
          </rPr>
          <t xml:space="preserve">
</t>
        </r>
      </text>
    </comment>
    <comment ref="F186" authorId="0" shapeId="0" xr:uid="{A6DF782C-9326-49F2-B69A-462BA594E617}">
      <text>
        <r>
          <rPr>
            <b/>
            <sz val="9"/>
            <color indexed="81"/>
            <rFont val="Tahoma"/>
            <family val="2"/>
          </rPr>
          <t>CEPICI:Prière lier la facture scannée</t>
        </r>
        <r>
          <rPr>
            <sz val="9"/>
            <color indexed="81"/>
            <rFont val="Tahoma"/>
            <family val="2"/>
          </rPr>
          <t xml:space="preserve">
</t>
        </r>
      </text>
    </comment>
    <comment ref="G186" authorId="0" shapeId="0" xr:uid="{AB36C6D3-3ACC-4824-9BB8-16CDB3003C53}">
      <text>
        <r>
          <rPr>
            <b/>
            <sz val="9"/>
            <color indexed="81"/>
            <rFont val="Tahoma"/>
            <family val="2"/>
          </rPr>
          <t>CEPICI:Prière lier la DD scannée</t>
        </r>
        <r>
          <rPr>
            <sz val="9"/>
            <color indexed="81"/>
            <rFont val="Tahoma"/>
            <family val="2"/>
          </rPr>
          <t xml:space="preserve">
</t>
        </r>
      </text>
    </comment>
    <comment ref="F187" authorId="0" shapeId="0" xr:uid="{EC3E5981-B766-4A0A-8071-C9EBC75A97C7}">
      <text>
        <r>
          <rPr>
            <b/>
            <sz val="9"/>
            <color indexed="81"/>
            <rFont val="Tahoma"/>
            <family val="2"/>
          </rPr>
          <t>CEPICI:Prière lier la facture scannée</t>
        </r>
        <r>
          <rPr>
            <sz val="9"/>
            <color indexed="81"/>
            <rFont val="Tahoma"/>
            <family val="2"/>
          </rPr>
          <t xml:space="preserve">
</t>
        </r>
      </text>
    </comment>
    <comment ref="G187" authorId="0" shapeId="0" xr:uid="{72C779C5-657D-4ED5-B181-CBAA0139B228}">
      <text>
        <r>
          <rPr>
            <b/>
            <sz val="9"/>
            <color indexed="81"/>
            <rFont val="Tahoma"/>
            <family val="2"/>
          </rPr>
          <t>CEPICI:Prière lier la DD scannée</t>
        </r>
        <r>
          <rPr>
            <sz val="9"/>
            <color indexed="81"/>
            <rFont val="Tahoma"/>
            <family val="2"/>
          </rPr>
          <t xml:space="preserve">
</t>
        </r>
      </text>
    </comment>
    <comment ref="F188" authorId="0" shapeId="0" xr:uid="{AF146E6A-684E-4C40-A262-6A113B043EC1}">
      <text>
        <r>
          <rPr>
            <b/>
            <sz val="9"/>
            <color indexed="81"/>
            <rFont val="Tahoma"/>
            <family val="2"/>
          </rPr>
          <t>CEPICI:Prière lier la facture scannée</t>
        </r>
        <r>
          <rPr>
            <sz val="9"/>
            <color indexed="81"/>
            <rFont val="Tahoma"/>
            <family val="2"/>
          </rPr>
          <t xml:space="preserve">
</t>
        </r>
      </text>
    </comment>
    <comment ref="G188" authorId="0" shapeId="0" xr:uid="{EBF3B821-2981-4AFD-893E-C068D6F5CE3F}">
      <text>
        <r>
          <rPr>
            <b/>
            <sz val="9"/>
            <color indexed="81"/>
            <rFont val="Tahoma"/>
            <family val="2"/>
          </rPr>
          <t>CEPICI:Prière lier la DD scannée</t>
        </r>
        <r>
          <rPr>
            <sz val="9"/>
            <color indexed="81"/>
            <rFont val="Tahoma"/>
            <family val="2"/>
          </rPr>
          <t xml:space="preserve">
</t>
        </r>
      </text>
    </comment>
    <comment ref="F189" authorId="0" shapeId="0" xr:uid="{2A12D716-CDC9-4595-B931-51F8092505A7}">
      <text>
        <r>
          <rPr>
            <b/>
            <sz val="9"/>
            <color indexed="81"/>
            <rFont val="Tahoma"/>
            <family val="2"/>
          </rPr>
          <t>CEPICI:Prière lier la facture scannée</t>
        </r>
        <r>
          <rPr>
            <sz val="9"/>
            <color indexed="81"/>
            <rFont val="Tahoma"/>
            <family val="2"/>
          </rPr>
          <t xml:space="preserve">
</t>
        </r>
      </text>
    </comment>
    <comment ref="G189" authorId="0" shapeId="0" xr:uid="{9F478068-CDE5-49B2-A4CA-CD397B8432EC}">
      <text>
        <r>
          <rPr>
            <b/>
            <sz val="9"/>
            <color indexed="81"/>
            <rFont val="Tahoma"/>
            <family val="2"/>
          </rPr>
          <t>CEPICI:Prière lier la DD scannée</t>
        </r>
        <r>
          <rPr>
            <sz val="9"/>
            <color indexed="81"/>
            <rFont val="Tahoma"/>
            <family val="2"/>
          </rPr>
          <t xml:space="preserve">
</t>
        </r>
      </text>
    </comment>
    <comment ref="F190" authorId="0" shapeId="0" xr:uid="{029294B4-194C-4FC7-8458-DFFC67D9588E}">
      <text>
        <r>
          <rPr>
            <b/>
            <sz val="9"/>
            <color indexed="81"/>
            <rFont val="Tahoma"/>
            <family val="2"/>
          </rPr>
          <t>CEPICI:Prière lier la facture scannée</t>
        </r>
        <r>
          <rPr>
            <sz val="9"/>
            <color indexed="81"/>
            <rFont val="Tahoma"/>
            <family val="2"/>
          </rPr>
          <t xml:space="preserve">
</t>
        </r>
      </text>
    </comment>
    <comment ref="G190" authorId="0" shapeId="0" xr:uid="{18348AA6-5F0D-4B7A-B9C2-901BCC3BBA94}">
      <text>
        <r>
          <rPr>
            <b/>
            <sz val="9"/>
            <color indexed="81"/>
            <rFont val="Tahoma"/>
            <family val="2"/>
          </rPr>
          <t>CEPICI:Prière lier la DD scannée</t>
        </r>
        <r>
          <rPr>
            <sz val="9"/>
            <color indexed="81"/>
            <rFont val="Tahoma"/>
            <family val="2"/>
          </rPr>
          <t xml:space="preserve">
</t>
        </r>
      </text>
    </comment>
    <comment ref="F191" authorId="0" shapeId="0" xr:uid="{BEF15D34-3F21-445A-8387-24C25C509CB6}">
      <text>
        <r>
          <rPr>
            <b/>
            <sz val="9"/>
            <color indexed="81"/>
            <rFont val="Tahoma"/>
            <family val="2"/>
          </rPr>
          <t>CEPICI:Prière lier la facture scannée</t>
        </r>
        <r>
          <rPr>
            <sz val="9"/>
            <color indexed="81"/>
            <rFont val="Tahoma"/>
            <family val="2"/>
          </rPr>
          <t xml:space="preserve">
</t>
        </r>
      </text>
    </comment>
    <comment ref="G191" authorId="0" shapeId="0" xr:uid="{9A55C73E-636C-4C51-9ADE-589E33EB9FF7}">
      <text>
        <r>
          <rPr>
            <b/>
            <sz val="9"/>
            <color indexed="81"/>
            <rFont val="Tahoma"/>
            <family val="2"/>
          </rPr>
          <t>CEPICI:Prière lier la DD scannée</t>
        </r>
        <r>
          <rPr>
            <sz val="9"/>
            <color indexed="81"/>
            <rFont val="Tahoma"/>
            <family val="2"/>
          </rPr>
          <t xml:space="preserve">
</t>
        </r>
      </text>
    </comment>
    <comment ref="F192" authorId="0" shapeId="0" xr:uid="{9799E48D-6253-4DD9-B28A-EC02806622BE}">
      <text>
        <r>
          <rPr>
            <b/>
            <sz val="9"/>
            <color indexed="81"/>
            <rFont val="Tahoma"/>
            <family val="2"/>
          </rPr>
          <t>CEPICI:Prière lier la facture scannée</t>
        </r>
        <r>
          <rPr>
            <sz val="9"/>
            <color indexed="81"/>
            <rFont val="Tahoma"/>
            <family val="2"/>
          </rPr>
          <t xml:space="preserve">
</t>
        </r>
      </text>
    </comment>
    <comment ref="G192" authorId="0" shapeId="0" xr:uid="{5239FE86-40CD-40CE-8195-1257DA20DD3E}">
      <text>
        <r>
          <rPr>
            <b/>
            <sz val="9"/>
            <color indexed="81"/>
            <rFont val="Tahoma"/>
            <family val="2"/>
          </rPr>
          <t>CEPICI:Prière lier la DD scannée</t>
        </r>
        <r>
          <rPr>
            <sz val="9"/>
            <color indexed="81"/>
            <rFont val="Tahoma"/>
            <family val="2"/>
          </rPr>
          <t xml:space="preserve">
</t>
        </r>
      </text>
    </comment>
    <comment ref="F193" authorId="0" shapeId="0" xr:uid="{3EE2E228-182E-40DD-8891-91A3B4164139}">
      <text>
        <r>
          <rPr>
            <b/>
            <sz val="9"/>
            <color indexed="81"/>
            <rFont val="Tahoma"/>
            <family val="2"/>
          </rPr>
          <t>CEPICI:Prière lier la facture scannée</t>
        </r>
        <r>
          <rPr>
            <sz val="9"/>
            <color indexed="81"/>
            <rFont val="Tahoma"/>
            <family val="2"/>
          </rPr>
          <t xml:space="preserve">
</t>
        </r>
      </text>
    </comment>
    <comment ref="G193" authorId="0" shapeId="0" xr:uid="{4FDCF1F8-E967-43AF-9FE6-8F4A40BC1956}">
      <text>
        <r>
          <rPr>
            <b/>
            <sz val="9"/>
            <color indexed="81"/>
            <rFont val="Tahoma"/>
            <family val="2"/>
          </rPr>
          <t>CEPICI:Prière lier la DD scannée</t>
        </r>
        <r>
          <rPr>
            <sz val="9"/>
            <color indexed="81"/>
            <rFont val="Tahoma"/>
            <family val="2"/>
          </rPr>
          <t xml:space="preserve">
</t>
        </r>
      </text>
    </comment>
    <comment ref="F194" authorId="0" shapeId="0" xr:uid="{4BF06D06-072D-492B-891A-E747B82A9C62}">
      <text>
        <r>
          <rPr>
            <b/>
            <sz val="9"/>
            <color indexed="81"/>
            <rFont val="Tahoma"/>
            <family val="2"/>
          </rPr>
          <t>CEPICI:Prière lier la facture scannée</t>
        </r>
        <r>
          <rPr>
            <sz val="9"/>
            <color indexed="81"/>
            <rFont val="Tahoma"/>
            <family val="2"/>
          </rPr>
          <t xml:space="preserve">
</t>
        </r>
      </text>
    </comment>
    <comment ref="G194" authorId="0" shapeId="0" xr:uid="{08AB711C-8DE2-4668-A76A-B2E1C046D8BF}">
      <text>
        <r>
          <rPr>
            <b/>
            <sz val="9"/>
            <color indexed="81"/>
            <rFont val="Tahoma"/>
            <family val="2"/>
          </rPr>
          <t>CEPICI:Prière lier la DD scannée</t>
        </r>
        <r>
          <rPr>
            <sz val="9"/>
            <color indexed="81"/>
            <rFont val="Tahoma"/>
            <family val="2"/>
          </rPr>
          <t xml:space="preserve">
</t>
        </r>
      </text>
    </comment>
    <comment ref="F195" authorId="0" shapeId="0" xr:uid="{A1B1C351-EDE2-48A5-B8F7-EDDBD353F961}">
      <text>
        <r>
          <rPr>
            <b/>
            <sz val="9"/>
            <color indexed="81"/>
            <rFont val="Tahoma"/>
            <family val="2"/>
          </rPr>
          <t>CEPICI:Prière lier la facture scannée</t>
        </r>
        <r>
          <rPr>
            <sz val="9"/>
            <color indexed="81"/>
            <rFont val="Tahoma"/>
            <family val="2"/>
          </rPr>
          <t xml:space="preserve">
</t>
        </r>
      </text>
    </comment>
    <comment ref="G195" authorId="0" shapeId="0" xr:uid="{9536461B-9FDA-4C23-B80A-96ABD265540F}">
      <text>
        <r>
          <rPr>
            <b/>
            <sz val="9"/>
            <color indexed="81"/>
            <rFont val="Tahoma"/>
            <family val="2"/>
          </rPr>
          <t>CEPICI:Prière lier la DD scannée</t>
        </r>
        <r>
          <rPr>
            <sz val="9"/>
            <color indexed="81"/>
            <rFont val="Tahoma"/>
            <family val="2"/>
          </rPr>
          <t xml:space="preserve">
</t>
        </r>
      </text>
    </comment>
    <comment ref="F196" authorId="0" shapeId="0" xr:uid="{8C7F65AD-2CA0-4041-966F-F0BD4551FF72}">
      <text>
        <r>
          <rPr>
            <b/>
            <sz val="9"/>
            <color indexed="81"/>
            <rFont val="Tahoma"/>
            <family val="2"/>
          </rPr>
          <t>CEPICI:Prière lier la facture scannée</t>
        </r>
        <r>
          <rPr>
            <sz val="9"/>
            <color indexed="81"/>
            <rFont val="Tahoma"/>
            <family val="2"/>
          </rPr>
          <t xml:space="preserve">
</t>
        </r>
      </text>
    </comment>
    <comment ref="G196" authorId="0" shapeId="0" xr:uid="{15212ED1-F12E-4483-B4D7-C9BEE9CD7F5D}">
      <text>
        <r>
          <rPr>
            <b/>
            <sz val="9"/>
            <color indexed="81"/>
            <rFont val="Tahoma"/>
            <family val="2"/>
          </rPr>
          <t>CEPICI:Prière lier la DD scannée</t>
        </r>
        <r>
          <rPr>
            <sz val="9"/>
            <color indexed="81"/>
            <rFont val="Tahoma"/>
            <family val="2"/>
          </rPr>
          <t xml:space="preserve">
</t>
        </r>
      </text>
    </comment>
    <comment ref="F197" authorId="0" shapeId="0" xr:uid="{236F91DB-1C23-46A0-8557-165358419DC8}">
      <text>
        <r>
          <rPr>
            <b/>
            <sz val="9"/>
            <color indexed="81"/>
            <rFont val="Tahoma"/>
            <family val="2"/>
          </rPr>
          <t>CEPICI:Prière lier la facture scannée</t>
        </r>
        <r>
          <rPr>
            <sz val="9"/>
            <color indexed="81"/>
            <rFont val="Tahoma"/>
            <family val="2"/>
          </rPr>
          <t xml:space="preserve">
</t>
        </r>
      </text>
    </comment>
    <comment ref="G197" authorId="0" shapeId="0" xr:uid="{199E5853-2910-4A9F-A15E-BC9B8956A611}">
      <text>
        <r>
          <rPr>
            <b/>
            <sz val="9"/>
            <color indexed="81"/>
            <rFont val="Tahoma"/>
            <family val="2"/>
          </rPr>
          <t>CEPICI:Prière lier la DD scannée</t>
        </r>
        <r>
          <rPr>
            <sz val="9"/>
            <color indexed="81"/>
            <rFont val="Tahoma"/>
            <family val="2"/>
          </rPr>
          <t xml:space="preserve">
</t>
        </r>
      </text>
    </comment>
    <comment ref="F198" authorId="0" shapeId="0" xr:uid="{9769D444-F9F6-4409-979B-9D8E32F139C0}">
      <text>
        <r>
          <rPr>
            <b/>
            <sz val="9"/>
            <color indexed="81"/>
            <rFont val="Tahoma"/>
            <family val="2"/>
          </rPr>
          <t>CEPICI:Prière lier la facture scannée</t>
        </r>
        <r>
          <rPr>
            <sz val="9"/>
            <color indexed="81"/>
            <rFont val="Tahoma"/>
            <family val="2"/>
          </rPr>
          <t xml:space="preserve">
</t>
        </r>
      </text>
    </comment>
    <comment ref="G198" authorId="0" shapeId="0" xr:uid="{381F5A59-7FE5-4C6E-A55A-0BBF3948C351}">
      <text>
        <r>
          <rPr>
            <b/>
            <sz val="9"/>
            <color indexed="81"/>
            <rFont val="Tahoma"/>
            <family val="2"/>
          </rPr>
          <t>CEPICI:Prière lier la DD scannée</t>
        </r>
        <r>
          <rPr>
            <sz val="9"/>
            <color indexed="81"/>
            <rFont val="Tahoma"/>
            <family val="2"/>
          </rPr>
          <t xml:space="preserve">
</t>
        </r>
      </text>
    </comment>
    <comment ref="F199" authorId="0" shapeId="0" xr:uid="{3605669E-7001-4B06-8E3D-D693FE245C93}">
      <text>
        <r>
          <rPr>
            <b/>
            <sz val="9"/>
            <color indexed="81"/>
            <rFont val="Tahoma"/>
            <family val="2"/>
          </rPr>
          <t>CEPICI:Prière lier la facture scannée</t>
        </r>
        <r>
          <rPr>
            <sz val="9"/>
            <color indexed="81"/>
            <rFont val="Tahoma"/>
            <family val="2"/>
          </rPr>
          <t xml:space="preserve">
</t>
        </r>
      </text>
    </comment>
    <comment ref="G199" authorId="0" shapeId="0" xr:uid="{4A07DB02-944D-480B-A9A1-A13D5E1BE1E7}">
      <text>
        <r>
          <rPr>
            <b/>
            <sz val="9"/>
            <color indexed="81"/>
            <rFont val="Tahoma"/>
            <family val="2"/>
          </rPr>
          <t>CEPICI:Prière lier la DD scannée</t>
        </r>
        <r>
          <rPr>
            <sz val="9"/>
            <color indexed="81"/>
            <rFont val="Tahoma"/>
            <family val="2"/>
          </rPr>
          <t xml:space="preserve">
</t>
        </r>
      </text>
    </comment>
    <comment ref="F200" authorId="0" shapeId="0" xr:uid="{CA1AE5A1-D5D1-4144-B5D0-C8458C4B7BB3}">
      <text>
        <r>
          <rPr>
            <b/>
            <sz val="9"/>
            <color indexed="81"/>
            <rFont val="Tahoma"/>
            <family val="2"/>
          </rPr>
          <t>CEPICI:Prière lier la facture scannée</t>
        </r>
        <r>
          <rPr>
            <sz val="9"/>
            <color indexed="81"/>
            <rFont val="Tahoma"/>
            <family val="2"/>
          </rPr>
          <t xml:space="preserve">
</t>
        </r>
      </text>
    </comment>
    <comment ref="G200" authorId="0" shapeId="0" xr:uid="{49847E0F-C4CE-4F6E-9D5E-855D1F744F7A}">
      <text>
        <r>
          <rPr>
            <b/>
            <sz val="9"/>
            <color indexed="81"/>
            <rFont val="Tahoma"/>
            <family val="2"/>
          </rPr>
          <t>CEPICI:Prière lier la DD scannée</t>
        </r>
        <r>
          <rPr>
            <sz val="9"/>
            <color indexed="81"/>
            <rFont val="Tahoma"/>
            <family val="2"/>
          </rPr>
          <t xml:space="preserve">
</t>
        </r>
      </text>
    </comment>
    <comment ref="F201" authorId="0" shapeId="0" xr:uid="{1BEA4E42-8702-446F-9B71-6B49D0D3B1B4}">
      <text>
        <r>
          <rPr>
            <b/>
            <sz val="9"/>
            <color indexed="81"/>
            <rFont val="Tahoma"/>
            <family val="2"/>
          </rPr>
          <t>CEPICI:Prière lier la facture scannée</t>
        </r>
        <r>
          <rPr>
            <sz val="9"/>
            <color indexed="81"/>
            <rFont val="Tahoma"/>
            <family val="2"/>
          </rPr>
          <t xml:space="preserve">
</t>
        </r>
      </text>
    </comment>
    <comment ref="G201" authorId="0" shapeId="0" xr:uid="{09DD3571-B2F8-4285-80AD-442B19E28591}">
      <text>
        <r>
          <rPr>
            <b/>
            <sz val="9"/>
            <color indexed="81"/>
            <rFont val="Tahoma"/>
            <family val="2"/>
          </rPr>
          <t>CEPICI:Prière lier la DD scannée</t>
        </r>
        <r>
          <rPr>
            <sz val="9"/>
            <color indexed="81"/>
            <rFont val="Tahoma"/>
            <family val="2"/>
          </rPr>
          <t xml:space="preserve">
</t>
        </r>
      </text>
    </comment>
    <comment ref="F202" authorId="0" shapeId="0" xr:uid="{760148D5-045C-434A-A1DB-2EE6B098CA6B}">
      <text>
        <r>
          <rPr>
            <b/>
            <sz val="9"/>
            <color indexed="81"/>
            <rFont val="Tahoma"/>
            <family val="2"/>
          </rPr>
          <t>CEPICI:Prière lier la facture scannée</t>
        </r>
        <r>
          <rPr>
            <sz val="9"/>
            <color indexed="81"/>
            <rFont val="Tahoma"/>
            <family val="2"/>
          </rPr>
          <t xml:space="preserve">
</t>
        </r>
      </text>
    </comment>
    <comment ref="G202" authorId="0" shapeId="0" xr:uid="{92408432-EC83-4860-AFDE-821ACFB7B681}">
      <text>
        <r>
          <rPr>
            <b/>
            <sz val="9"/>
            <color indexed="81"/>
            <rFont val="Tahoma"/>
            <family val="2"/>
          </rPr>
          <t>CEPICI:Prière lier la DD scannée</t>
        </r>
        <r>
          <rPr>
            <sz val="9"/>
            <color indexed="81"/>
            <rFont val="Tahoma"/>
            <family val="2"/>
          </rPr>
          <t xml:space="preserve">
</t>
        </r>
      </text>
    </comment>
    <comment ref="F203" authorId="0" shapeId="0" xr:uid="{27205C1B-6DB8-4375-B42D-7C8B2CAFA59D}">
      <text>
        <r>
          <rPr>
            <b/>
            <sz val="9"/>
            <color indexed="81"/>
            <rFont val="Tahoma"/>
            <family val="2"/>
          </rPr>
          <t>CEPICI:Prière lier la facture scannée</t>
        </r>
        <r>
          <rPr>
            <sz val="9"/>
            <color indexed="81"/>
            <rFont val="Tahoma"/>
            <family val="2"/>
          </rPr>
          <t xml:space="preserve">
</t>
        </r>
      </text>
    </comment>
    <comment ref="G203" authorId="0" shapeId="0" xr:uid="{253E2A40-6426-4454-8B43-4166FA055239}">
      <text>
        <r>
          <rPr>
            <b/>
            <sz val="9"/>
            <color indexed="81"/>
            <rFont val="Tahoma"/>
            <family val="2"/>
          </rPr>
          <t>CEPICI:Prière lier la DD scannée</t>
        </r>
        <r>
          <rPr>
            <sz val="9"/>
            <color indexed="81"/>
            <rFont val="Tahoma"/>
            <family val="2"/>
          </rPr>
          <t xml:space="preserve">
</t>
        </r>
      </text>
    </comment>
    <comment ref="F204" authorId="0" shapeId="0" xr:uid="{C6B45D8E-E05B-4445-8ECB-6561F2EE5C95}">
      <text>
        <r>
          <rPr>
            <b/>
            <sz val="9"/>
            <color indexed="81"/>
            <rFont val="Tahoma"/>
            <family val="2"/>
          </rPr>
          <t>CEPICI:Prière lier la facture scannée</t>
        </r>
        <r>
          <rPr>
            <sz val="9"/>
            <color indexed="81"/>
            <rFont val="Tahoma"/>
            <family val="2"/>
          </rPr>
          <t xml:space="preserve">
</t>
        </r>
      </text>
    </comment>
    <comment ref="G204" authorId="0" shapeId="0" xr:uid="{8B2D8160-0362-48ED-ACED-18A217DF15D7}">
      <text>
        <r>
          <rPr>
            <b/>
            <sz val="9"/>
            <color indexed="81"/>
            <rFont val="Tahoma"/>
            <family val="2"/>
          </rPr>
          <t>CEPICI:Prière lier la DD scannée</t>
        </r>
        <r>
          <rPr>
            <sz val="9"/>
            <color indexed="81"/>
            <rFont val="Tahoma"/>
            <family val="2"/>
          </rPr>
          <t xml:space="preserve">
</t>
        </r>
      </text>
    </comment>
    <comment ref="F205" authorId="0" shapeId="0" xr:uid="{D7E8E5E3-0CD9-4B78-A432-AA8FB29EEA85}">
      <text>
        <r>
          <rPr>
            <b/>
            <sz val="9"/>
            <color indexed="81"/>
            <rFont val="Tahoma"/>
            <family val="2"/>
          </rPr>
          <t>CEPICI:Prière lier la facture scannée</t>
        </r>
        <r>
          <rPr>
            <sz val="9"/>
            <color indexed="81"/>
            <rFont val="Tahoma"/>
            <family val="2"/>
          </rPr>
          <t xml:space="preserve">
</t>
        </r>
      </text>
    </comment>
    <comment ref="G205" authorId="0" shapeId="0" xr:uid="{D8327969-6C0A-4712-BDB8-43018E660956}">
      <text>
        <r>
          <rPr>
            <b/>
            <sz val="9"/>
            <color indexed="81"/>
            <rFont val="Tahoma"/>
            <family val="2"/>
          </rPr>
          <t>CEPICI:Prière lier la DD scannée</t>
        </r>
        <r>
          <rPr>
            <sz val="9"/>
            <color indexed="81"/>
            <rFont val="Tahoma"/>
            <family val="2"/>
          </rPr>
          <t xml:space="preserve">
</t>
        </r>
      </text>
    </comment>
    <comment ref="F206" authorId="0" shapeId="0" xr:uid="{FA7FF345-880D-4BBA-AE8A-E0B01A44761D}">
      <text>
        <r>
          <rPr>
            <b/>
            <sz val="9"/>
            <color indexed="81"/>
            <rFont val="Tahoma"/>
            <family val="2"/>
          </rPr>
          <t>CEPICI:Prière lier la facture scannée</t>
        </r>
        <r>
          <rPr>
            <sz val="9"/>
            <color indexed="81"/>
            <rFont val="Tahoma"/>
            <family val="2"/>
          </rPr>
          <t xml:space="preserve">
</t>
        </r>
      </text>
    </comment>
    <comment ref="G206" authorId="0" shapeId="0" xr:uid="{8D2EDE7F-9AAF-42EF-BE84-859C04AACFA4}">
      <text>
        <r>
          <rPr>
            <b/>
            <sz val="9"/>
            <color indexed="81"/>
            <rFont val="Tahoma"/>
            <family val="2"/>
          </rPr>
          <t>CEPICI:Prière lier la DD scannée</t>
        </r>
        <r>
          <rPr>
            <sz val="9"/>
            <color indexed="81"/>
            <rFont val="Tahoma"/>
            <family val="2"/>
          </rPr>
          <t xml:space="preserve">
</t>
        </r>
      </text>
    </comment>
    <comment ref="F207" authorId="0" shapeId="0" xr:uid="{28168A4D-17EB-4A42-83BC-5BE2765920CC}">
      <text>
        <r>
          <rPr>
            <b/>
            <sz val="9"/>
            <color indexed="81"/>
            <rFont val="Tahoma"/>
            <family val="2"/>
          </rPr>
          <t>CEPICI:Prière lier la facture scannée</t>
        </r>
        <r>
          <rPr>
            <sz val="9"/>
            <color indexed="81"/>
            <rFont val="Tahoma"/>
            <family val="2"/>
          </rPr>
          <t xml:space="preserve">
</t>
        </r>
      </text>
    </comment>
    <comment ref="G207" authorId="0" shapeId="0" xr:uid="{CC34ED71-8686-4CAD-B7F9-6B38B86E18AB}">
      <text>
        <r>
          <rPr>
            <b/>
            <sz val="9"/>
            <color indexed="81"/>
            <rFont val="Tahoma"/>
            <family val="2"/>
          </rPr>
          <t>CEPICI:Prière lier la DD scannée</t>
        </r>
        <r>
          <rPr>
            <sz val="9"/>
            <color indexed="81"/>
            <rFont val="Tahoma"/>
            <family val="2"/>
          </rPr>
          <t xml:space="preserve">
</t>
        </r>
      </text>
    </comment>
    <comment ref="F208" authorId="0" shapeId="0" xr:uid="{8A9AAEAD-C5AC-4158-B2FF-E1DB093435ED}">
      <text>
        <r>
          <rPr>
            <b/>
            <sz val="9"/>
            <color indexed="81"/>
            <rFont val="Tahoma"/>
            <family val="2"/>
          </rPr>
          <t>CEPICI:Prière lier la facture scannée</t>
        </r>
        <r>
          <rPr>
            <sz val="9"/>
            <color indexed="81"/>
            <rFont val="Tahoma"/>
            <family val="2"/>
          </rPr>
          <t xml:space="preserve">
</t>
        </r>
      </text>
    </comment>
    <comment ref="G208" authorId="0" shapeId="0" xr:uid="{BAAFD3A4-3000-478F-AF4B-FFAF3AF49060}">
      <text>
        <r>
          <rPr>
            <b/>
            <sz val="9"/>
            <color indexed="81"/>
            <rFont val="Tahoma"/>
            <family val="2"/>
          </rPr>
          <t>CEPICI:Prière lier la DD scannée</t>
        </r>
        <r>
          <rPr>
            <sz val="9"/>
            <color indexed="81"/>
            <rFont val="Tahoma"/>
            <family val="2"/>
          </rPr>
          <t xml:space="preserve">
</t>
        </r>
      </text>
    </comment>
    <comment ref="F209" authorId="0" shapeId="0" xr:uid="{4C1E7500-D9F0-4486-AAB5-F9F86A15FDCC}">
      <text>
        <r>
          <rPr>
            <b/>
            <sz val="9"/>
            <color indexed="81"/>
            <rFont val="Tahoma"/>
            <family val="2"/>
          </rPr>
          <t>CEPICI:Prière lier la facture scannée</t>
        </r>
        <r>
          <rPr>
            <sz val="9"/>
            <color indexed="81"/>
            <rFont val="Tahoma"/>
            <family val="2"/>
          </rPr>
          <t xml:space="preserve">
</t>
        </r>
      </text>
    </comment>
    <comment ref="G209" authorId="0" shapeId="0" xr:uid="{69FDDDDF-949B-4651-A253-4381A9FDE7D2}">
      <text>
        <r>
          <rPr>
            <b/>
            <sz val="9"/>
            <color indexed="81"/>
            <rFont val="Tahoma"/>
            <family val="2"/>
          </rPr>
          <t>CEPICI:Prière lier la DD scannée</t>
        </r>
        <r>
          <rPr>
            <sz val="9"/>
            <color indexed="81"/>
            <rFont val="Tahoma"/>
            <family val="2"/>
          </rPr>
          <t xml:space="preserve">
</t>
        </r>
      </text>
    </comment>
    <comment ref="F210" authorId="0" shapeId="0" xr:uid="{7AC71E55-9469-42AA-91E0-60CF9BC0DCCF}">
      <text>
        <r>
          <rPr>
            <b/>
            <sz val="9"/>
            <color indexed="81"/>
            <rFont val="Tahoma"/>
            <family val="2"/>
          </rPr>
          <t>CEPICI:Prière lier la facture scannée</t>
        </r>
        <r>
          <rPr>
            <sz val="9"/>
            <color indexed="81"/>
            <rFont val="Tahoma"/>
            <family val="2"/>
          </rPr>
          <t xml:space="preserve">
</t>
        </r>
      </text>
    </comment>
    <comment ref="G210" authorId="0" shapeId="0" xr:uid="{46C2FF5F-8D88-4D8E-B6A6-1798F741E90F}">
      <text>
        <r>
          <rPr>
            <b/>
            <sz val="9"/>
            <color indexed="81"/>
            <rFont val="Tahoma"/>
            <family val="2"/>
          </rPr>
          <t>CEPICI:Prière lier la DD scannée</t>
        </r>
        <r>
          <rPr>
            <sz val="9"/>
            <color indexed="81"/>
            <rFont val="Tahoma"/>
            <family val="2"/>
          </rPr>
          <t xml:space="preserve">
</t>
        </r>
      </text>
    </comment>
    <comment ref="F211" authorId="0" shapeId="0" xr:uid="{5CDE057E-9955-458C-B6A5-EF9ED1E5C836}">
      <text>
        <r>
          <rPr>
            <b/>
            <sz val="9"/>
            <color indexed="81"/>
            <rFont val="Tahoma"/>
            <family val="2"/>
          </rPr>
          <t>CEPICI:Prière lier la facture scannée</t>
        </r>
        <r>
          <rPr>
            <sz val="9"/>
            <color indexed="81"/>
            <rFont val="Tahoma"/>
            <family val="2"/>
          </rPr>
          <t xml:space="preserve">
</t>
        </r>
      </text>
    </comment>
    <comment ref="G211" authorId="0" shapeId="0" xr:uid="{46B357CA-B78A-442A-8547-D6C316F0C883}">
      <text>
        <r>
          <rPr>
            <b/>
            <sz val="9"/>
            <color indexed="81"/>
            <rFont val="Tahoma"/>
            <family val="2"/>
          </rPr>
          <t>CEPICI:Prière lier la DD scannée</t>
        </r>
        <r>
          <rPr>
            <sz val="9"/>
            <color indexed="81"/>
            <rFont val="Tahoma"/>
            <family val="2"/>
          </rPr>
          <t xml:space="preserve">
</t>
        </r>
      </text>
    </comment>
    <comment ref="F212" authorId="0" shapeId="0" xr:uid="{1EF0A216-4FDA-4FAD-9D8D-35A5B3A4A938}">
      <text>
        <r>
          <rPr>
            <b/>
            <sz val="9"/>
            <color indexed="81"/>
            <rFont val="Tahoma"/>
            <family val="2"/>
          </rPr>
          <t>CEPICI:Prière lier la facture scannée</t>
        </r>
        <r>
          <rPr>
            <sz val="9"/>
            <color indexed="81"/>
            <rFont val="Tahoma"/>
            <family val="2"/>
          </rPr>
          <t xml:space="preserve">
</t>
        </r>
      </text>
    </comment>
    <comment ref="G212" authorId="0" shapeId="0" xr:uid="{4401323E-F7FE-4C24-9216-0804A57A8EE2}">
      <text>
        <r>
          <rPr>
            <b/>
            <sz val="9"/>
            <color indexed="81"/>
            <rFont val="Tahoma"/>
            <family val="2"/>
          </rPr>
          <t>CEPICI:Prière lier la DD scannée</t>
        </r>
        <r>
          <rPr>
            <sz val="9"/>
            <color indexed="81"/>
            <rFont val="Tahoma"/>
            <family val="2"/>
          </rPr>
          <t xml:space="preserve">
</t>
        </r>
      </text>
    </comment>
    <comment ref="F213" authorId="0" shapeId="0" xr:uid="{1F6351A5-DE0B-4D9B-AC8B-6243A4842318}">
      <text>
        <r>
          <rPr>
            <b/>
            <sz val="9"/>
            <color indexed="81"/>
            <rFont val="Tahoma"/>
            <family val="2"/>
          </rPr>
          <t>CEPICI:Prière lier la facture scannée</t>
        </r>
        <r>
          <rPr>
            <sz val="9"/>
            <color indexed="81"/>
            <rFont val="Tahoma"/>
            <family val="2"/>
          </rPr>
          <t xml:space="preserve">
</t>
        </r>
      </text>
    </comment>
    <comment ref="G213" authorId="0" shapeId="0" xr:uid="{40E8EF54-6EDE-488F-91A1-1A1C33D4861A}">
      <text>
        <r>
          <rPr>
            <b/>
            <sz val="9"/>
            <color indexed="81"/>
            <rFont val="Tahoma"/>
            <family val="2"/>
          </rPr>
          <t>CEPICI:Prière lier la DD scannée</t>
        </r>
        <r>
          <rPr>
            <sz val="9"/>
            <color indexed="81"/>
            <rFont val="Tahoma"/>
            <family val="2"/>
          </rPr>
          <t xml:space="preserve">
</t>
        </r>
      </text>
    </comment>
    <comment ref="F214" authorId="0" shapeId="0" xr:uid="{2597192E-3D5E-4469-912C-E0F314DE6813}">
      <text>
        <r>
          <rPr>
            <b/>
            <sz val="9"/>
            <color indexed="81"/>
            <rFont val="Tahoma"/>
            <family val="2"/>
          </rPr>
          <t>CEPICI:Prière lier la facture scannée</t>
        </r>
        <r>
          <rPr>
            <sz val="9"/>
            <color indexed="81"/>
            <rFont val="Tahoma"/>
            <family val="2"/>
          </rPr>
          <t xml:space="preserve">
</t>
        </r>
      </text>
    </comment>
    <comment ref="G214" authorId="0" shapeId="0" xr:uid="{F6C970D0-ED3B-4216-B063-55EDA5DEACA1}">
      <text>
        <r>
          <rPr>
            <b/>
            <sz val="9"/>
            <color indexed="81"/>
            <rFont val="Tahoma"/>
            <family val="2"/>
          </rPr>
          <t>CEPICI:Prière lier la DD scannée</t>
        </r>
        <r>
          <rPr>
            <sz val="9"/>
            <color indexed="81"/>
            <rFont val="Tahoma"/>
            <family val="2"/>
          </rPr>
          <t xml:space="preserve">
</t>
        </r>
      </text>
    </comment>
    <comment ref="F215" authorId="0" shapeId="0" xr:uid="{5364025C-BB9B-40BD-9098-B1AC3A41B498}">
      <text>
        <r>
          <rPr>
            <b/>
            <sz val="9"/>
            <color indexed="81"/>
            <rFont val="Tahoma"/>
            <family val="2"/>
          </rPr>
          <t>CEPICI:Prière lier la facture scannée</t>
        </r>
        <r>
          <rPr>
            <sz val="9"/>
            <color indexed="81"/>
            <rFont val="Tahoma"/>
            <family val="2"/>
          </rPr>
          <t xml:space="preserve">
</t>
        </r>
      </text>
    </comment>
    <comment ref="G215" authorId="0" shapeId="0" xr:uid="{EACB4191-DAFA-48C9-AC87-BF4DCDAFBF75}">
      <text>
        <r>
          <rPr>
            <b/>
            <sz val="9"/>
            <color indexed="81"/>
            <rFont val="Tahoma"/>
            <family val="2"/>
          </rPr>
          <t>CEPICI:Prière lier la DD scannée</t>
        </r>
        <r>
          <rPr>
            <sz val="9"/>
            <color indexed="81"/>
            <rFont val="Tahoma"/>
            <family val="2"/>
          </rPr>
          <t xml:space="preserve">
</t>
        </r>
      </text>
    </comment>
    <comment ref="F216" authorId="0" shapeId="0" xr:uid="{B99826CD-8CCB-42D2-81C1-E6229EDB140A}">
      <text>
        <r>
          <rPr>
            <b/>
            <sz val="9"/>
            <color indexed="81"/>
            <rFont val="Tahoma"/>
            <family val="2"/>
          </rPr>
          <t>CEPICI:Prière lier la facture scannée</t>
        </r>
        <r>
          <rPr>
            <sz val="9"/>
            <color indexed="81"/>
            <rFont val="Tahoma"/>
            <family val="2"/>
          </rPr>
          <t xml:space="preserve">
</t>
        </r>
      </text>
    </comment>
    <comment ref="G216" authorId="0" shapeId="0" xr:uid="{DFDDCB43-A182-48C3-9A1B-ECF7351AF3A5}">
      <text>
        <r>
          <rPr>
            <b/>
            <sz val="9"/>
            <color indexed="81"/>
            <rFont val="Tahoma"/>
            <family val="2"/>
          </rPr>
          <t>CEPICI:Prière lier la DD scannée</t>
        </r>
        <r>
          <rPr>
            <sz val="9"/>
            <color indexed="81"/>
            <rFont val="Tahoma"/>
            <family val="2"/>
          </rPr>
          <t xml:space="preserve">
</t>
        </r>
      </text>
    </comment>
    <comment ref="F217" authorId="0" shapeId="0" xr:uid="{01F72E0D-19A7-4C30-83E3-B333553E895E}">
      <text>
        <r>
          <rPr>
            <b/>
            <sz val="9"/>
            <color indexed="81"/>
            <rFont val="Tahoma"/>
            <family val="2"/>
          </rPr>
          <t>CEPICI:Prière lier la facture scannée</t>
        </r>
        <r>
          <rPr>
            <sz val="9"/>
            <color indexed="81"/>
            <rFont val="Tahoma"/>
            <family val="2"/>
          </rPr>
          <t xml:space="preserve">
</t>
        </r>
      </text>
    </comment>
    <comment ref="G217" authorId="0" shapeId="0" xr:uid="{80EBF0FE-3823-4917-8FA8-44F3C789FC6F}">
      <text>
        <r>
          <rPr>
            <b/>
            <sz val="9"/>
            <color indexed="81"/>
            <rFont val="Tahoma"/>
            <family val="2"/>
          </rPr>
          <t>CEPICI:Prière lier la DD scannée</t>
        </r>
        <r>
          <rPr>
            <sz val="9"/>
            <color indexed="81"/>
            <rFont val="Tahoma"/>
            <family val="2"/>
          </rPr>
          <t xml:space="preserve">
</t>
        </r>
      </text>
    </comment>
    <comment ref="F218" authorId="0" shapeId="0" xr:uid="{CD358151-D123-41EF-B018-80B826271826}">
      <text>
        <r>
          <rPr>
            <b/>
            <sz val="9"/>
            <color indexed="81"/>
            <rFont val="Tahoma"/>
            <family val="2"/>
          </rPr>
          <t>CEPICI:Prière lier la facture scannée</t>
        </r>
        <r>
          <rPr>
            <sz val="9"/>
            <color indexed="81"/>
            <rFont val="Tahoma"/>
            <family val="2"/>
          </rPr>
          <t xml:space="preserve">
</t>
        </r>
      </text>
    </comment>
    <comment ref="G218" authorId="0" shapeId="0" xr:uid="{5E2FB3B7-BDB1-4F11-AB8D-AF71FEA42D60}">
      <text>
        <r>
          <rPr>
            <b/>
            <sz val="9"/>
            <color indexed="81"/>
            <rFont val="Tahoma"/>
            <family val="2"/>
          </rPr>
          <t>CEPICI:Prière lier la DD scannée</t>
        </r>
        <r>
          <rPr>
            <sz val="9"/>
            <color indexed="81"/>
            <rFont val="Tahoma"/>
            <family val="2"/>
          </rPr>
          <t xml:space="preserve">
</t>
        </r>
      </text>
    </comment>
    <comment ref="F219" authorId="0" shapeId="0" xr:uid="{D479DDB9-1D76-4992-BE30-BD463E2518B6}">
      <text>
        <r>
          <rPr>
            <b/>
            <sz val="9"/>
            <color indexed="81"/>
            <rFont val="Tahoma"/>
            <family val="2"/>
          </rPr>
          <t>CEPICI:Prière lier la facture scannée</t>
        </r>
        <r>
          <rPr>
            <sz val="9"/>
            <color indexed="81"/>
            <rFont val="Tahoma"/>
            <family val="2"/>
          </rPr>
          <t xml:space="preserve">
</t>
        </r>
      </text>
    </comment>
    <comment ref="G219" authorId="0" shapeId="0" xr:uid="{D3FB8131-3FA9-4FF3-837F-3F2B611F4103}">
      <text>
        <r>
          <rPr>
            <b/>
            <sz val="9"/>
            <color indexed="81"/>
            <rFont val="Tahoma"/>
            <family val="2"/>
          </rPr>
          <t>CEPICI:Prière lier la DD scannée</t>
        </r>
        <r>
          <rPr>
            <sz val="9"/>
            <color indexed="81"/>
            <rFont val="Tahoma"/>
            <family val="2"/>
          </rPr>
          <t xml:space="preserve">
</t>
        </r>
      </text>
    </comment>
    <comment ref="F220" authorId="0" shapeId="0" xr:uid="{F5E5C6CE-6038-4ADF-B0B8-03CD2CC45F7D}">
      <text>
        <r>
          <rPr>
            <b/>
            <sz val="9"/>
            <color indexed="81"/>
            <rFont val="Tahoma"/>
            <family val="2"/>
          </rPr>
          <t>CEPICI:Prière lier la facture scannée</t>
        </r>
        <r>
          <rPr>
            <sz val="9"/>
            <color indexed="81"/>
            <rFont val="Tahoma"/>
            <family val="2"/>
          </rPr>
          <t xml:space="preserve">
</t>
        </r>
      </text>
    </comment>
    <comment ref="G220" authorId="0" shapeId="0" xr:uid="{DF95ADFD-F706-45A3-AD8D-D78962312A6D}">
      <text>
        <r>
          <rPr>
            <b/>
            <sz val="9"/>
            <color indexed="81"/>
            <rFont val="Tahoma"/>
            <family val="2"/>
          </rPr>
          <t>CEPICI:Prière lier la DD scannée</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Michèle ABOUE</author>
  </authors>
  <commentList>
    <comment ref="F20" authorId="0" shapeId="0" xr:uid="{C7767BCE-BE24-4A3F-AA1C-59CB4B90B341}">
      <text>
        <r>
          <rPr>
            <b/>
            <sz val="9"/>
            <color indexed="81"/>
            <rFont val="Tahoma"/>
            <family val="2"/>
          </rPr>
          <t>CEPICI:Prière lier la facture scannée</t>
        </r>
        <r>
          <rPr>
            <sz val="9"/>
            <color indexed="81"/>
            <rFont val="Tahoma"/>
            <family val="2"/>
          </rPr>
          <t xml:space="preserve">
</t>
        </r>
      </text>
    </comment>
    <comment ref="G20" authorId="0" shapeId="0" xr:uid="{92208C62-1276-4020-9E17-B7AE5F777B97}">
      <text>
        <r>
          <rPr>
            <b/>
            <sz val="9"/>
            <color indexed="81"/>
            <rFont val="Tahoma"/>
            <family val="2"/>
          </rPr>
          <t>CEPICI:Prière lier la DD scannée</t>
        </r>
        <r>
          <rPr>
            <sz val="9"/>
            <color indexed="81"/>
            <rFont val="Tahoma"/>
            <family val="2"/>
          </rPr>
          <t xml:space="preserve">
</t>
        </r>
      </text>
    </comment>
    <comment ref="F21" authorId="0" shapeId="0" xr:uid="{BD2591FB-AD0D-4348-940B-8372C6F31E7C}">
      <text>
        <r>
          <rPr>
            <b/>
            <sz val="9"/>
            <color indexed="81"/>
            <rFont val="Tahoma"/>
            <family val="2"/>
          </rPr>
          <t>CEPICI:Prière lier la facture scannée</t>
        </r>
        <r>
          <rPr>
            <sz val="9"/>
            <color indexed="81"/>
            <rFont val="Tahoma"/>
            <family val="2"/>
          </rPr>
          <t xml:space="preserve">
</t>
        </r>
      </text>
    </comment>
    <comment ref="G21" authorId="0" shapeId="0" xr:uid="{B456CD80-F862-4548-BA7A-E5C0B5521DB2}">
      <text>
        <r>
          <rPr>
            <b/>
            <sz val="9"/>
            <color indexed="81"/>
            <rFont val="Tahoma"/>
            <family val="2"/>
          </rPr>
          <t>CEPICI:Prière lier la DD scannée</t>
        </r>
        <r>
          <rPr>
            <sz val="9"/>
            <color indexed="81"/>
            <rFont val="Tahoma"/>
            <family val="2"/>
          </rPr>
          <t xml:space="preserve">
</t>
        </r>
      </text>
    </comment>
    <comment ref="F22" authorId="0" shapeId="0" xr:uid="{FD37D047-D35E-4858-A123-D2194FD11443}">
      <text>
        <r>
          <rPr>
            <b/>
            <sz val="9"/>
            <color indexed="81"/>
            <rFont val="Tahoma"/>
            <family val="2"/>
          </rPr>
          <t>CEPICI:Prière lier la facture scannée</t>
        </r>
        <r>
          <rPr>
            <sz val="9"/>
            <color indexed="81"/>
            <rFont val="Tahoma"/>
            <family val="2"/>
          </rPr>
          <t xml:space="preserve">
</t>
        </r>
      </text>
    </comment>
    <comment ref="G22" authorId="0" shapeId="0" xr:uid="{002027C6-9421-488F-9330-A9C49E7A2942}">
      <text>
        <r>
          <rPr>
            <b/>
            <sz val="9"/>
            <color indexed="81"/>
            <rFont val="Tahoma"/>
            <family val="2"/>
          </rPr>
          <t>CEPICI:Prière lier la DD scannée</t>
        </r>
        <r>
          <rPr>
            <sz val="9"/>
            <color indexed="81"/>
            <rFont val="Tahoma"/>
            <family val="2"/>
          </rPr>
          <t xml:space="preserve">
</t>
        </r>
      </text>
    </comment>
    <comment ref="F23" authorId="0" shapeId="0" xr:uid="{B53438A3-75FF-4CF7-A4DC-639B6D47FFFE}">
      <text>
        <r>
          <rPr>
            <b/>
            <sz val="9"/>
            <color indexed="81"/>
            <rFont val="Tahoma"/>
            <family val="2"/>
          </rPr>
          <t>CEPICI:Prière lier la facture scannée</t>
        </r>
        <r>
          <rPr>
            <sz val="9"/>
            <color indexed="81"/>
            <rFont val="Tahoma"/>
            <family val="2"/>
          </rPr>
          <t xml:space="preserve">
</t>
        </r>
      </text>
    </comment>
    <comment ref="G23" authorId="0" shapeId="0" xr:uid="{C2ECA019-8BF4-47EB-B1CD-1F56A9F5F3EB}">
      <text>
        <r>
          <rPr>
            <b/>
            <sz val="9"/>
            <color indexed="81"/>
            <rFont val="Tahoma"/>
            <family val="2"/>
          </rPr>
          <t>CEPICI:Prière lier la DD scannée</t>
        </r>
        <r>
          <rPr>
            <sz val="9"/>
            <color indexed="81"/>
            <rFont val="Tahoma"/>
            <family val="2"/>
          </rPr>
          <t xml:space="preserve">
</t>
        </r>
      </text>
    </comment>
    <comment ref="F24" authorId="0" shapeId="0" xr:uid="{269C858F-5611-402D-88EA-6E72E6CBE3D1}">
      <text>
        <r>
          <rPr>
            <b/>
            <sz val="9"/>
            <color indexed="81"/>
            <rFont val="Tahoma"/>
            <family val="2"/>
          </rPr>
          <t>CEPICI:Prière lier la facture scannée</t>
        </r>
        <r>
          <rPr>
            <sz val="9"/>
            <color indexed="81"/>
            <rFont val="Tahoma"/>
            <family val="2"/>
          </rPr>
          <t xml:space="preserve">
</t>
        </r>
      </text>
    </comment>
    <comment ref="G24" authorId="0" shapeId="0" xr:uid="{F87DA623-F303-4F93-93EA-FCDF63EC2786}">
      <text>
        <r>
          <rPr>
            <b/>
            <sz val="9"/>
            <color indexed="81"/>
            <rFont val="Tahoma"/>
            <family val="2"/>
          </rPr>
          <t>CEPICI:Prière lier la DD scannée</t>
        </r>
        <r>
          <rPr>
            <sz val="9"/>
            <color indexed="81"/>
            <rFont val="Tahoma"/>
            <family val="2"/>
          </rPr>
          <t xml:space="preserve">
</t>
        </r>
      </text>
    </comment>
    <comment ref="F25" authorId="0" shapeId="0" xr:uid="{62C54BE1-471F-4DE9-B191-B1756B221689}">
      <text>
        <r>
          <rPr>
            <b/>
            <sz val="9"/>
            <color indexed="81"/>
            <rFont val="Tahoma"/>
            <family val="2"/>
          </rPr>
          <t>CEPICI:Prière lier la facture scannée</t>
        </r>
        <r>
          <rPr>
            <sz val="9"/>
            <color indexed="81"/>
            <rFont val="Tahoma"/>
            <family val="2"/>
          </rPr>
          <t xml:space="preserve">
</t>
        </r>
      </text>
    </comment>
    <comment ref="G25" authorId="0" shapeId="0" xr:uid="{55E61CC7-895F-4199-BDBD-2BB7A2A511B7}">
      <text>
        <r>
          <rPr>
            <b/>
            <sz val="9"/>
            <color indexed="81"/>
            <rFont val="Tahoma"/>
            <family val="2"/>
          </rPr>
          <t>CEPICI:Prière lier la DD scannée</t>
        </r>
        <r>
          <rPr>
            <sz val="9"/>
            <color indexed="81"/>
            <rFont val="Tahoma"/>
            <family val="2"/>
          </rPr>
          <t xml:space="preserve">
</t>
        </r>
      </text>
    </comment>
    <comment ref="F26" authorId="0" shapeId="0" xr:uid="{BD21529F-6ECB-4923-BEA7-186F16C1B84E}">
      <text>
        <r>
          <rPr>
            <b/>
            <sz val="9"/>
            <color indexed="81"/>
            <rFont val="Tahoma"/>
            <family val="2"/>
          </rPr>
          <t>CEPICI:Prière lier la facture scannée</t>
        </r>
        <r>
          <rPr>
            <sz val="9"/>
            <color indexed="81"/>
            <rFont val="Tahoma"/>
            <family val="2"/>
          </rPr>
          <t xml:space="preserve">
</t>
        </r>
      </text>
    </comment>
    <comment ref="G26" authorId="0" shapeId="0" xr:uid="{235BE253-71ED-4E63-8557-6E458AB0F5AA}">
      <text>
        <r>
          <rPr>
            <b/>
            <sz val="9"/>
            <color indexed="81"/>
            <rFont val="Tahoma"/>
            <family val="2"/>
          </rPr>
          <t>CEPICI:Prière lier la DD scannée</t>
        </r>
        <r>
          <rPr>
            <sz val="9"/>
            <color indexed="81"/>
            <rFont val="Tahoma"/>
            <family val="2"/>
          </rPr>
          <t xml:space="preserve">
</t>
        </r>
      </text>
    </comment>
    <comment ref="F27" authorId="0" shapeId="0" xr:uid="{8DEB0E5E-408C-4408-99C4-E8CFF482C6CC}">
      <text>
        <r>
          <rPr>
            <b/>
            <sz val="9"/>
            <color indexed="81"/>
            <rFont val="Tahoma"/>
            <family val="2"/>
          </rPr>
          <t>CEPICI:Prière lier la facture scannée</t>
        </r>
        <r>
          <rPr>
            <sz val="9"/>
            <color indexed="81"/>
            <rFont val="Tahoma"/>
            <family val="2"/>
          </rPr>
          <t xml:space="preserve">
</t>
        </r>
      </text>
    </comment>
    <comment ref="G27" authorId="0" shapeId="0" xr:uid="{354578A7-3F21-414A-9337-7E363472BC75}">
      <text>
        <r>
          <rPr>
            <b/>
            <sz val="9"/>
            <color indexed="81"/>
            <rFont val="Tahoma"/>
            <family val="2"/>
          </rPr>
          <t>CEPICI:Prière lier la DD scannée</t>
        </r>
        <r>
          <rPr>
            <sz val="9"/>
            <color indexed="81"/>
            <rFont val="Tahoma"/>
            <family val="2"/>
          </rPr>
          <t xml:space="preserve">
</t>
        </r>
      </text>
    </comment>
    <comment ref="F28" authorId="0" shapeId="0" xr:uid="{F4FC3209-133B-4E29-BA3D-F1058C3EBF3C}">
      <text>
        <r>
          <rPr>
            <b/>
            <sz val="9"/>
            <color indexed="81"/>
            <rFont val="Tahoma"/>
            <family val="2"/>
          </rPr>
          <t>CEPICI:Prière lier la facture scannée</t>
        </r>
        <r>
          <rPr>
            <sz val="9"/>
            <color indexed="81"/>
            <rFont val="Tahoma"/>
            <family val="2"/>
          </rPr>
          <t xml:space="preserve">
</t>
        </r>
      </text>
    </comment>
    <comment ref="G28" authorId="0" shapeId="0" xr:uid="{94349675-7C59-49CA-A62B-15356D7029B0}">
      <text>
        <r>
          <rPr>
            <b/>
            <sz val="9"/>
            <color indexed="81"/>
            <rFont val="Tahoma"/>
            <family val="2"/>
          </rPr>
          <t>CEPICI:Prière lier la DD scannée</t>
        </r>
        <r>
          <rPr>
            <sz val="9"/>
            <color indexed="81"/>
            <rFont val="Tahoma"/>
            <family val="2"/>
          </rPr>
          <t xml:space="preserve">
</t>
        </r>
      </text>
    </comment>
    <comment ref="F29" authorId="0" shapeId="0" xr:uid="{FF9B859E-D0D2-49DB-8D94-072454F3093D}">
      <text>
        <r>
          <rPr>
            <b/>
            <sz val="9"/>
            <color indexed="81"/>
            <rFont val="Tahoma"/>
            <family val="2"/>
          </rPr>
          <t>CEPICI:Prière lier la facture scannée</t>
        </r>
        <r>
          <rPr>
            <sz val="9"/>
            <color indexed="81"/>
            <rFont val="Tahoma"/>
            <family val="2"/>
          </rPr>
          <t xml:space="preserve">
</t>
        </r>
      </text>
    </comment>
    <comment ref="G29" authorId="0" shapeId="0" xr:uid="{DCDB3AA5-7B3F-4CDA-A0A8-7CD2EEF2E325}">
      <text>
        <r>
          <rPr>
            <b/>
            <sz val="9"/>
            <color indexed="81"/>
            <rFont val="Tahoma"/>
            <family val="2"/>
          </rPr>
          <t>CEPICI:Prière lier la DD scannée</t>
        </r>
        <r>
          <rPr>
            <sz val="9"/>
            <color indexed="81"/>
            <rFont val="Tahoma"/>
            <family val="2"/>
          </rPr>
          <t xml:space="preserve">
</t>
        </r>
      </text>
    </comment>
    <comment ref="F30" authorId="0" shapeId="0" xr:uid="{605D5A45-492F-4B89-B2A1-70C1936D836E}">
      <text>
        <r>
          <rPr>
            <b/>
            <sz val="9"/>
            <color indexed="81"/>
            <rFont val="Tahoma"/>
            <family val="2"/>
          </rPr>
          <t>CEPICI:Prière lier la facture scannée</t>
        </r>
        <r>
          <rPr>
            <sz val="9"/>
            <color indexed="81"/>
            <rFont val="Tahoma"/>
            <family val="2"/>
          </rPr>
          <t xml:space="preserve">
</t>
        </r>
      </text>
    </comment>
    <comment ref="G30" authorId="0" shapeId="0" xr:uid="{F78BFA6A-0BDE-47DB-B399-ABFBA07E3218}">
      <text>
        <r>
          <rPr>
            <b/>
            <sz val="9"/>
            <color indexed="81"/>
            <rFont val="Tahoma"/>
            <family val="2"/>
          </rPr>
          <t>CEPICI:Prière lier la DD scannée</t>
        </r>
        <r>
          <rPr>
            <sz val="9"/>
            <color indexed="81"/>
            <rFont val="Tahoma"/>
            <family val="2"/>
          </rPr>
          <t xml:space="preserve">
</t>
        </r>
      </text>
    </comment>
    <comment ref="F31" authorId="0" shapeId="0" xr:uid="{AF2F8C65-A75D-46CC-9539-4F3119307160}">
      <text>
        <r>
          <rPr>
            <b/>
            <sz val="9"/>
            <color indexed="81"/>
            <rFont val="Tahoma"/>
            <family val="2"/>
          </rPr>
          <t>CEPICI:Prière lier la facture scannée</t>
        </r>
        <r>
          <rPr>
            <sz val="9"/>
            <color indexed="81"/>
            <rFont val="Tahoma"/>
            <family val="2"/>
          </rPr>
          <t xml:space="preserve">
</t>
        </r>
      </text>
    </comment>
    <comment ref="G31" authorId="0" shapeId="0" xr:uid="{944DCD88-21E5-440E-BEA3-E618F5101F25}">
      <text>
        <r>
          <rPr>
            <b/>
            <sz val="9"/>
            <color indexed="81"/>
            <rFont val="Tahoma"/>
            <family val="2"/>
          </rPr>
          <t>CEPICI:Prière lier la DD scannée</t>
        </r>
        <r>
          <rPr>
            <sz val="9"/>
            <color indexed="81"/>
            <rFont val="Tahoma"/>
            <family val="2"/>
          </rPr>
          <t xml:space="preserve">
</t>
        </r>
      </text>
    </comment>
    <comment ref="F32" authorId="0" shapeId="0" xr:uid="{6A9CFD19-A18F-4CF5-B3B3-72A35087D279}">
      <text>
        <r>
          <rPr>
            <b/>
            <sz val="9"/>
            <color indexed="81"/>
            <rFont val="Tahoma"/>
            <family val="2"/>
          </rPr>
          <t>CEPICI:Prière lier la facture scannée</t>
        </r>
        <r>
          <rPr>
            <sz val="9"/>
            <color indexed="81"/>
            <rFont val="Tahoma"/>
            <family val="2"/>
          </rPr>
          <t xml:space="preserve">
</t>
        </r>
      </text>
    </comment>
    <comment ref="G32" authorId="0" shapeId="0" xr:uid="{4495FD36-CC15-407C-AC95-B2591D339459}">
      <text>
        <r>
          <rPr>
            <b/>
            <sz val="9"/>
            <color indexed="81"/>
            <rFont val="Tahoma"/>
            <family val="2"/>
          </rPr>
          <t>CEPICI:Prière lier la DD scannée</t>
        </r>
        <r>
          <rPr>
            <sz val="9"/>
            <color indexed="81"/>
            <rFont val="Tahoma"/>
            <family val="2"/>
          </rPr>
          <t xml:space="preserve">
</t>
        </r>
      </text>
    </comment>
    <comment ref="F33" authorId="0" shapeId="0" xr:uid="{3719251D-CB7E-48E4-8FA7-B56042CF5919}">
      <text>
        <r>
          <rPr>
            <b/>
            <sz val="9"/>
            <color indexed="81"/>
            <rFont val="Tahoma"/>
            <family val="2"/>
          </rPr>
          <t>CEPICI:Prière lier la facture scannée</t>
        </r>
        <r>
          <rPr>
            <sz val="9"/>
            <color indexed="81"/>
            <rFont val="Tahoma"/>
            <family val="2"/>
          </rPr>
          <t xml:space="preserve">
</t>
        </r>
      </text>
    </comment>
    <comment ref="G33" authorId="0" shapeId="0" xr:uid="{9E4E0C1F-59D3-45B4-96F3-A8CDC3E64532}">
      <text>
        <r>
          <rPr>
            <b/>
            <sz val="9"/>
            <color indexed="81"/>
            <rFont val="Tahoma"/>
            <family val="2"/>
          </rPr>
          <t>CEPICI:Prière lier la DD scannée</t>
        </r>
        <r>
          <rPr>
            <sz val="9"/>
            <color indexed="81"/>
            <rFont val="Tahoma"/>
            <family val="2"/>
          </rPr>
          <t xml:space="preserve">
</t>
        </r>
      </text>
    </comment>
    <comment ref="F34" authorId="0" shapeId="0" xr:uid="{14F635CE-00C9-4E8F-8FF6-48A4F247E7E5}">
      <text>
        <r>
          <rPr>
            <b/>
            <sz val="9"/>
            <color indexed="81"/>
            <rFont val="Tahoma"/>
            <family val="2"/>
          </rPr>
          <t>CEPICI:Prière lier la facture scannée</t>
        </r>
        <r>
          <rPr>
            <sz val="9"/>
            <color indexed="81"/>
            <rFont val="Tahoma"/>
            <family val="2"/>
          </rPr>
          <t xml:space="preserve">
</t>
        </r>
      </text>
    </comment>
    <comment ref="G34" authorId="0" shapeId="0" xr:uid="{F5C6687F-E55E-47EE-8802-8B802C48E965}">
      <text>
        <r>
          <rPr>
            <b/>
            <sz val="9"/>
            <color indexed="81"/>
            <rFont val="Tahoma"/>
            <family val="2"/>
          </rPr>
          <t>CEPICI:Prière lier la DD scannée</t>
        </r>
        <r>
          <rPr>
            <sz val="9"/>
            <color indexed="81"/>
            <rFont val="Tahoma"/>
            <family val="2"/>
          </rPr>
          <t xml:space="preserve">
</t>
        </r>
      </text>
    </comment>
    <comment ref="F35" authorId="0" shapeId="0" xr:uid="{E535791B-5DA3-4DB1-BB9F-C096AC830F2A}">
      <text>
        <r>
          <rPr>
            <b/>
            <sz val="9"/>
            <color indexed="81"/>
            <rFont val="Tahoma"/>
            <family val="2"/>
          </rPr>
          <t>CEPICI:Prière lier la facture scannée</t>
        </r>
        <r>
          <rPr>
            <sz val="9"/>
            <color indexed="81"/>
            <rFont val="Tahoma"/>
            <family val="2"/>
          </rPr>
          <t xml:space="preserve">
</t>
        </r>
      </text>
    </comment>
    <comment ref="G35" authorId="0" shapeId="0" xr:uid="{5337E8F4-5A47-4A13-8F0D-529A50B07517}">
      <text>
        <r>
          <rPr>
            <b/>
            <sz val="9"/>
            <color indexed="81"/>
            <rFont val="Tahoma"/>
            <family val="2"/>
          </rPr>
          <t>CEPICI:Prière lier la DD scannée</t>
        </r>
        <r>
          <rPr>
            <sz val="9"/>
            <color indexed="81"/>
            <rFont val="Tahoma"/>
            <family val="2"/>
          </rPr>
          <t xml:space="preserve">
</t>
        </r>
      </text>
    </comment>
    <comment ref="F36" authorId="0" shapeId="0" xr:uid="{277A8A3A-5406-4D9D-9521-3285ECE92D30}">
      <text>
        <r>
          <rPr>
            <b/>
            <sz val="9"/>
            <color indexed="81"/>
            <rFont val="Tahoma"/>
            <family val="2"/>
          </rPr>
          <t>CEPICI:Prière lier la facture scannée</t>
        </r>
        <r>
          <rPr>
            <sz val="9"/>
            <color indexed="81"/>
            <rFont val="Tahoma"/>
            <family val="2"/>
          </rPr>
          <t xml:space="preserve">
</t>
        </r>
      </text>
    </comment>
    <comment ref="G36" authorId="0" shapeId="0" xr:uid="{6E6AF6EC-CB51-483C-B205-9F55F2F333CE}">
      <text>
        <r>
          <rPr>
            <b/>
            <sz val="9"/>
            <color indexed="81"/>
            <rFont val="Tahoma"/>
            <family val="2"/>
          </rPr>
          <t>CEPICI:Prière lier la DD scannée</t>
        </r>
        <r>
          <rPr>
            <sz val="9"/>
            <color indexed="81"/>
            <rFont val="Tahoma"/>
            <family val="2"/>
          </rPr>
          <t xml:space="preserve">
</t>
        </r>
      </text>
    </comment>
    <comment ref="F37" authorId="0" shapeId="0" xr:uid="{81FF19CC-0F3E-4054-A6F9-D9FD948ABBDB}">
      <text>
        <r>
          <rPr>
            <b/>
            <sz val="9"/>
            <color indexed="81"/>
            <rFont val="Tahoma"/>
            <family val="2"/>
          </rPr>
          <t>CEPICI:Prière lier la facture scannée</t>
        </r>
        <r>
          <rPr>
            <sz val="9"/>
            <color indexed="81"/>
            <rFont val="Tahoma"/>
            <family val="2"/>
          </rPr>
          <t xml:space="preserve">
</t>
        </r>
      </text>
    </comment>
    <comment ref="G37" authorId="0" shapeId="0" xr:uid="{BA76BA76-67C4-45ED-B509-6673AFFF1A41}">
      <text>
        <r>
          <rPr>
            <b/>
            <sz val="9"/>
            <color indexed="81"/>
            <rFont val="Tahoma"/>
            <family val="2"/>
          </rPr>
          <t>CEPICI:Prière lier la DD scannée</t>
        </r>
        <r>
          <rPr>
            <sz val="9"/>
            <color indexed="81"/>
            <rFont val="Tahoma"/>
            <family val="2"/>
          </rPr>
          <t xml:space="preserve">
</t>
        </r>
      </text>
    </comment>
    <comment ref="F38" authorId="0" shapeId="0" xr:uid="{3902C9A7-5412-4829-9B63-DB37D915657D}">
      <text>
        <r>
          <rPr>
            <b/>
            <sz val="9"/>
            <color indexed="81"/>
            <rFont val="Tahoma"/>
            <family val="2"/>
          </rPr>
          <t>CEPICI:Prière lier la facture scannée</t>
        </r>
        <r>
          <rPr>
            <sz val="9"/>
            <color indexed="81"/>
            <rFont val="Tahoma"/>
            <family val="2"/>
          </rPr>
          <t xml:space="preserve">
</t>
        </r>
      </text>
    </comment>
    <comment ref="G38" authorId="0" shapeId="0" xr:uid="{6ADDF04D-CEF5-4A1E-9C17-EC9E25029FE6}">
      <text>
        <r>
          <rPr>
            <b/>
            <sz val="9"/>
            <color indexed="81"/>
            <rFont val="Tahoma"/>
            <family val="2"/>
          </rPr>
          <t>CEPICI:Prière lier la DD scannée</t>
        </r>
        <r>
          <rPr>
            <sz val="9"/>
            <color indexed="81"/>
            <rFont val="Tahoma"/>
            <family val="2"/>
          </rPr>
          <t xml:space="preserve">
</t>
        </r>
      </text>
    </comment>
    <comment ref="F39" authorId="0" shapeId="0" xr:uid="{662F734D-E25D-4E1F-9067-84F0E2B8F63E}">
      <text>
        <r>
          <rPr>
            <b/>
            <sz val="9"/>
            <color indexed="81"/>
            <rFont val="Tahoma"/>
            <family val="2"/>
          </rPr>
          <t>CEPICI:Prière lier la facture scannée</t>
        </r>
        <r>
          <rPr>
            <sz val="9"/>
            <color indexed="81"/>
            <rFont val="Tahoma"/>
            <family val="2"/>
          </rPr>
          <t xml:space="preserve">
</t>
        </r>
      </text>
    </comment>
    <comment ref="G39" authorId="0" shapeId="0" xr:uid="{D0AC5769-C90B-4C29-ACA9-DF3B951B0FD0}">
      <text>
        <r>
          <rPr>
            <b/>
            <sz val="9"/>
            <color indexed="81"/>
            <rFont val="Tahoma"/>
            <family val="2"/>
          </rPr>
          <t>CEPICI:Prière lier la DD scannée</t>
        </r>
        <r>
          <rPr>
            <sz val="9"/>
            <color indexed="81"/>
            <rFont val="Tahoma"/>
            <family val="2"/>
          </rPr>
          <t xml:space="preserve">
</t>
        </r>
      </text>
    </comment>
    <comment ref="F40" authorId="0" shapeId="0" xr:uid="{024778D6-2BE4-461F-8B43-CA304607272E}">
      <text>
        <r>
          <rPr>
            <b/>
            <sz val="9"/>
            <color indexed="81"/>
            <rFont val="Tahoma"/>
            <family val="2"/>
          </rPr>
          <t>CEPICI:Prière lier la facture scannée</t>
        </r>
        <r>
          <rPr>
            <sz val="9"/>
            <color indexed="81"/>
            <rFont val="Tahoma"/>
            <family val="2"/>
          </rPr>
          <t xml:space="preserve">
</t>
        </r>
      </text>
    </comment>
    <comment ref="G40" authorId="0" shapeId="0" xr:uid="{1966FCA6-4EE7-418F-9729-87E371701094}">
      <text>
        <r>
          <rPr>
            <b/>
            <sz val="9"/>
            <color indexed="81"/>
            <rFont val="Tahoma"/>
            <family val="2"/>
          </rPr>
          <t>CEPICI:Prière lier la DD scannée</t>
        </r>
        <r>
          <rPr>
            <sz val="9"/>
            <color indexed="81"/>
            <rFont val="Tahoma"/>
            <family val="2"/>
          </rPr>
          <t xml:space="preserve">
</t>
        </r>
      </text>
    </comment>
    <comment ref="F41" authorId="0" shapeId="0" xr:uid="{92ED6E6F-DDB5-4F38-B42D-A81BA4400ECE}">
      <text>
        <r>
          <rPr>
            <b/>
            <sz val="9"/>
            <color indexed="81"/>
            <rFont val="Tahoma"/>
            <family val="2"/>
          </rPr>
          <t>CEPICI:Prière lier la facture scannée</t>
        </r>
        <r>
          <rPr>
            <sz val="9"/>
            <color indexed="81"/>
            <rFont val="Tahoma"/>
            <family val="2"/>
          </rPr>
          <t xml:space="preserve">
</t>
        </r>
      </text>
    </comment>
    <comment ref="G41" authorId="0" shapeId="0" xr:uid="{E5165008-8CFE-47A8-AAFB-1850E3AFBC18}">
      <text>
        <r>
          <rPr>
            <b/>
            <sz val="9"/>
            <color indexed="81"/>
            <rFont val="Tahoma"/>
            <family val="2"/>
          </rPr>
          <t>CEPICI:Prière lier la DD scannée</t>
        </r>
        <r>
          <rPr>
            <sz val="9"/>
            <color indexed="81"/>
            <rFont val="Tahoma"/>
            <family val="2"/>
          </rPr>
          <t xml:space="preserve">
</t>
        </r>
      </text>
    </comment>
    <comment ref="F42" authorId="0" shapeId="0" xr:uid="{6F34D426-5435-4225-9BC1-9A81F62E7383}">
      <text>
        <r>
          <rPr>
            <b/>
            <sz val="9"/>
            <color indexed="81"/>
            <rFont val="Tahoma"/>
            <family val="2"/>
          </rPr>
          <t>CEPICI:Prière lier la facture scannée</t>
        </r>
        <r>
          <rPr>
            <sz val="9"/>
            <color indexed="81"/>
            <rFont val="Tahoma"/>
            <family val="2"/>
          </rPr>
          <t xml:space="preserve">
</t>
        </r>
      </text>
    </comment>
    <comment ref="G42" authorId="0" shapeId="0" xr:uid="{CA9F5724-24A8-41DB-B09E-D693E3C8F202}">
      <text>
        <r>
          <rPr>
            <b/>
            <sz val="9"/>
            <color indexed="81"/>
            <rFont val="Tahoma"/>
            <family val="2"/>
          </rPr>
          <t>CEPICI:Prière lier la DD scannée</t>
        </r>
        <r>
          <rPr>
            <sz val="9"/>
            <color indexed="81"/>
            <rFont val="Tahoma"/>
            <family val="2"/>
          </rPr>
          <t xml:space="preserve">
</t>
        </r>
      </text>
    </comment>
    <comment ref="F43" authorId="0" shapeId="0" xr:uid="{B7445694-F8E5-407A-8F3A-ACD3036869B8}">
      <text>
        <r>
          <rPr>
            <b/>
            <sz val="9"/>
            <color indexed="81"/>
            <rFont val="Tahoma"/>
            <family val="2"/>
          </rPr>
          <t>CEPICI:Prière lier la facture scannée</t>
        </r>
        <r>
          <rPr>
            <sz val="9"/>
            <color indexed="81"/>
            <rFont val="Tahoma"/>
            <family val="2"/>
          </rPr>
          <t xml:space="preserve">
</t>
        </r>
      </text>
    </comment>
    <comment ref="G43" authorId="0" shapeId="0" xr:uid="{26D6DB54-3C4E-462D-8051-2F082CA63F43}">
      <text>
        <r>
          <rPr>
            <b/>
            <sz val="9"/>
            <color indexed="81"/>
            <rFont val="Tahoma"/>
            <family val="2"/>
          </rPr>
          <t>CEPICI:Prière lier la DD scannée</t>
        </r>
        <r>
          <rPr>
            <sz val="9"/>
            <color indexed="81"/>
            <rFont val="Tahoma"/>
            <family val="2"/>
          </rPr>
          <t xml:space="preserve">
</t>
        </r>
      </text>
    </comment>
    <comment ref="F44" authorId="0" shapeId="0" xr:uid="{B3E3B170-FAD1-4C17-ACBC-A9675B994A94}">
      <text>
        <r>
          <rPr>
            <b/>
            <sz val="9"/>
            <color indexed="81"/>
            <rFont val="Tahoma"/>
            <family val="2"/>
          </rPr>
          <t>CEPICI:Prière lier la facture scannée</t>
        </r>
        <r>
          <rPr>
            <sz val="9"/>
            <color indexed="81"/>
            <rFont val="Tahoma"/>
            <family val="2"/>
          </rPr>
          <t xml:space="preserve">
</t>
        </r>
      </text>
    </comment>
    <comment ref="G44" authorId="0" shapeId="0" xr:uid="{645CCF03-61FA-4FBE-A6BB-93697ECCDFDC}">
      <text>
        <r>
          <rPr>
            <b/>
            <sz val="9"/>
            <color indexed="81"/>
            <rFont val="Tahoma"/>
            <family val="2"/>
          </rPr>
          <t>CEPICI:Prière lier la DD scannée</t>
        </r>
        <r>
          <rPr>
            <sz val="9"/>
            <color indexed="81"/>
            <rFont val="Tahoma"/>
            <family val="2"/>
          </rPr>
          <t xml:space="preserve">
</t>
        </r>
      </text>
    </comment>
    <comment ref="F45" authorId="0" shapeId="0" xr:uid="{8647DE27-6532-4BF6-BA4B-F0BCB87E61CC}">
      <text>
        <r>
          <rPr>
            <b/>
            <sz val="9"/>
            <color indexed="81"/>
            <rFont val="Tahoma"/>
            <family val="2"/>
          </rPr>
          <t>CEPICI:Prière lier la facture scannée</t>
        </r>
        <r>
          <rPr>
            <sz val="9"/>
            <color indexed="81"/>
            <rFont val="Tahoma"/>
            <family val="2"/>
          </rPr>
          <t xml:space="preserve">
</t>
        </r>
      </text>
    </comment>
    <comment ref="G45" authorId="0" shapeId="0" xr:uid="{285EEB01-8713-4093-9C4F-9F1D2416223A}">
      <text>
        <r>
          <rPr>
            <b/>
            <sz val="9"/>
            <color indexed="81"/>
            <rFont val="Tahoma"/>
            <family val="2"/>
          </rPr>
          <t>CEPICI:Prière lier la DD scannée</t>
        </r>
        <r>
          <rPr>
            <sz val="9"/>
            <color indexed="81"/>
            <rFont val="Tahoma"/>
            <family val="2"/>
          </rPr>
          <t xml:space="preserve">
</t>
        </r>
      </text>
    </comment>
    <comment ref="F46" authorId="0" shapeId="0" xr:uid="{98498403-7211-4C82-BA20-898FBA99B4D8}">
      <text>
        <r>
          <rPr>
            <b/>
            <sz val="9"/>
            <color indexed="81"/>
            <rFont val="Tahoma"/>
            <family val="2"/>
          </rPr>
          <t>CEPICI:Prière lier la facture scannée</t>
        </r>
        <r>
          <rPr>
            <sz val="9"/>
            <color indexed="81"/>
            <rFont val="Tahoma"/>
            <family val="2"/>
          </rPr>
          <t xml:space="preserve">
</t>
        </r>
      </text>
    </comment>
    <comment ref="G46" authorId="0" shapeId="0" xr:uid="{CBEBDBB4-936A-4FEF-BAD6-FFEF60084D8B}">
      <text>
        <r>
          <rPr>
            <b/>
            <sz val="9"/>
            <color indexed="81"/>
            <rFont val="Tahoma"/>
            <family val="2"/>
          </rPr>
          <t>CEPICI:Prière lier la DD scannée</t>
        </r>
        <r>
          <rPr>
            <sz val="9"/>
            <color indexed="81"/>
            <rFont val="Tahoma"/>
            <family val="2"/>
          </rPr>
          <t xml:space="preserve">
</t>
        </r>
      </text>
    </comment>
    <comment ref="F47" authorId="0" shapeId="0" xr:uid="{76541F7D-B2EC-4FD5-89F2-E4136DCF723F}">
      <text>
        <r>
          <rPr>
            <b/>
            <sz val="9"/>
            <color indexed="81"/>
            <rFont val="Tahoma"/>
            <family val="2"/>
          </rPr>
          <t>CEPICI:Prière lier la facture scannée</t>
        </r>
        <r>
          <rPr>
            <sz val="9"/>
            <color indexed="81"/>
            <rFont val="Tahoma"/>
            <family val="2"/>
          </rPr>
          <t xml:space="preserve">
</t>
        </r>
      </text>
    </comment>
    <comment ref="G47" authorId="0" shapeId="0" xr:uid="{A40E6ADA-60C3-483D-95C5-E768DE0E2822}">
      <text>
        <r>
          <rPr>
            <b/>
            <sz val="9"/>
            <color indexed="81"/>
            <rFont val="Tahoma"/>
            <family val="2"/>
          </rPr>
          <t>CEPICI:Prière lier la DD scannée</t>
        </r>
        <r>
          <rPr>
            <sz val="9"/>
            <color indexed="81"/>
            <rFont val="Tahoma"/>
            <family val="2"/>
          </rPr>
          <t xml:space="preserve">
</t>
        </r>
      </text>
    </comment>
    <comment ref="F48" authorId="0" shapeId="0" xr:uid="{DB8634DD-7F65-4638-9012-3456A7CC5F21}">
      <text>
        <r>
          <rPr>
            <b/>
            <sz val="9"/>
            <color indexed="81"/>
            <rFont val="Tahoma"/>
            <family val="2"/>
          </rPr>
          <t>CEPICI:Prière lier la facture scannée</t>
        </r>
        <r>
          <rPr>
            <sz val="9"/>
            <color indexed="81"/>
            <rFont val="Tahoma"/>
            <family val="2"/>
          </rPr>
          <t xml:space="preserve">
</t>
        </r>
      </text>
    </comment>
    <comment ref="G48" authorId="0" shapeId="0" xr:uid="{481BB317-1269-41EB-8162-50D3369EF1DF}">
      <text>
        <r>
          <rPr>
            <b/>
            <sz val="9"/>
            <color indexed="81"/>
            <rFont val="Tahoma"/>
            <family val="2"/>
          </rPr>
          <t>CEPICI:Prière lier la DD scannée</t>
        </r>
        <r>
          <rPr>
            <sz val="9"/>
            <color indexed="81"/>
            <rFont val="Tahoma"/>
            <family val="2"/>
          </rPr>
          <t xml:space="preserve">
</t>
        </r>
      </text>
    </comment>
    <comment ref="F49" authorId="0" shapeId="0" xr:uid="{246D8441-E5EE-4B1E-993A-8CA4E1F5179D}">
      <text>
        <r>
          <rPr>
            <b/>
            <sz val="9"/>
            <color indexed="81"/>
            <rFont val="Tahoma"/>
            <family val="2"/>
          </rPr>
          <t>CEPICI:Prière lier la facture scannée</t>
        </r>
        <r>
          <rPr>
            <sz val="9"/>
            <color indexed="81"/>
            <rFont val="Tahoma"/>
            <family val="2"/>
          </rPr>
          <t xml:space="preserve">
</t>
        </r>
      </text>
    </comment>
    <comment ref="G49" authorId="0" shapeId="0" xr:uid="{D7B79970-7548-42C6-8D8B-EC42D6E25C39}">
      <text>
        <r>
          <rPr>
            <b/>
            <sz val="9"/>
            <color indexed="81"/>
            <rFont val="Tahoma"/>
            <family val="2"/>
          </rPr>
          <t>CEPICI:Prière lier la DD scannée</t>
        </r>
        <r>
          <rPr>
            <sz val="9"/>
            <color indexed="81"/>
            <rFont val="Tahoma"/>
            <family val="2"/>
          </rPr>
          <t xml:space="preserve">
</t>
        </r>
      </text>
    </comment>
    <comment ref="F50" authorId="0" shapeId="0" xr:uid="{F67DE3D4-64A3-4876-B3DE-87DD6CA14DFD}">
      <text>
        <r>
          <rPr>
            <b/>
            <sz val="9"/>
            <color indexed="81"/>
            <rFont val="Tahoma"/>
            <family val="2"/>
          </rPr>
          <t>CEPICI:Prière lier la facture scannée</t>
        </r>
        <r>
          <rPr>
            <sz val="9"/>
            <color indexed="81"/>
            <rFont val="Tahoma"/>
            <family val="2"/>
          </rPr>
          <t xml:space="preserve">
</t>
        </r>
      </text>
    </comment>
    <comment ref="G50" authorId="0" shapeId="0" xr:uid="{F53D0329-D834-446B-A079-9698BCC194B6}">
      <text>
        <r>
          <rPr>
            <b/>
            <sz val="9"/>
            <color indexed="81"/>
            <rFont val="Tahoma"/>
            <family val="2"/>
          </rPr>
          <t>CEPICI:Prière lier la DD scannée</t>
        </r>
        <r>
          <rPr>
            <sz val="9"/>
            <color indexed="81"/>
            <rFont val="Tahoma"/>
            <family val="2"/>
          </rPr>
          <t xml:space="preserve">
</t>
        </r>
      </text>
    </comment>
    <comment ref="F51" authorId="0" shapeId="0" xr:uid="{1CB79A49-C8DE-47B5-8CA0-B0B2106C08CE}">
      <text>
        <r>
          <rPr>
            <b/>
            <sz val="9"/>
            <color indexed="81"/>
            <rFont val="Tahoma"/>
            <family val="2"/>
          </rPr>
          <t>CEPICI:Prière lier la facture scannée</t>
        </r>
        <r>
          <rPr>
            <sz val="9"/>
            <color indexed="81"/>
            <rFont val="Tahoma"/>
            <family val="2"/>
          </rPr>
          <t xml:space="preserve">
</t>
        </r>
      </text>
    </comment>
    <comment ref="G51" authorId="0" shapeId="0" xr:uid="{D50A1ABD-5F29-47B1-9AC8-B03095708387}">
      <text>
        <r>
          <rPr>
            <b/>
            <sz val="9"/>
            <color indexed="81"/>
            <rFont val="Tahoma"/>
            <family val="2"/>
          </rPr>
          <t>CEPICI:Prière lier la DD scannée</t>
        </r>
        <r>
          <rPr>
            <sz val="9"/>
            <color indexed="81"/>
            <rFont val="Tahoma"/>
            <family val="2"/>
          </rPr>
          <t xml:space="preserve">
</t>
        </r>
      </text>
    </comment>
    <comment ref="F52" authorId="0" shapeId="0" xr:uid="{D5AC5294-DA47-4B33-8840-A04019C7D9CE}">
      <text>
        <r>
          <rPr>
            <b/>
            <sz val="9"/>
            <color indexed="81"/>
            <rFont val="Tahoma"/>
            <family val="2"/>
          </rPr>
          <t>CEPICI:Prière lier la facture scannée</t>
        </r>
        <r>
          <rPr>
            <sz val="9"/>
            <color indexed="81"/>
            <rFont val="Tahoma"/>
            <family val="2"/>
          </rPr>
          <t xml:space="preserve">
</t>
        </r>
      </text>
    </comment>
    <comment ref="G52" authorId="0" shapeId="0" xr:uid="{94CCEE58-8E14-454A-B281-ABEAA0D20653}">
      <text>
        <r>
          <rPr>
            <b/>
            <sz val="9"/>
            <color indexed="81"/>
            <rFont val="Tahoma"/>
            <family val="2"/>
          </rPr>
          <t>CEPICI:Prière lier la DD scannée</t>
        </r>
        <r>
          <rPr>
            <sz val="9"/>
            <color indexed="81"/>
            <rFont val="Tahoma"/>
            <family val="2"/>
          </rPr>
          <t xml:space="preserve">
</t>
        </r>
      </text>
    </comment>
    <comment ref="F53" authorId="0" shapeId="0" xr:uid="{36742A53-C92D-4B04-B947-7CAA62C12253}">
      <text>
        <r>
          <rPr>
            <b/>
            <sz val="9"/>
            <color indexed="81"/>
            <rFont val="Tahoma"/>
            <family val="2"/>
          </rPr>
          <t>CEPICI:Prière lier la facture scannée</t>
        </r>
        <r>
          <rPr>
            <sz val="9"/>
            <color indexed="81"/>
            <rFont val="Tahoma"/>
            <family val="2"/>
          </rPr>
          <t xml:space="preserve">
</t>
        </r>
      </text>
    </comment>
    <comment ref="G53" authorId="0" shapeId="0" xr:uid="{12EC087A-56AB-4493-8FA4-A3058CF299AD}">
      <text>
        <r>
          <rPr>
            <b/>
            <sz val="9"/>
            <color indexed="81"/>
            <rFont val="Tahoma"/>
            <family val="2"/>
          </rPr>
          <t>CEPICI:Prière lier la DD scannée</t>
        </r>
        <r>
          <rPr>
            <sz val="9"/>
            <color indexed="81"/>
            <rFont val="Tahoma"/>
            <family val="2"/>
          </rPr>
          <t xml:space="preserve">
</t>
        </r>
      </text>
    </comment>
    <comment ref="F54" authorId="0" shapeId="0" xr:uid="{E882E201-0B78-4959-B6D4-CF143610A105}">
      <text>
        <r>
          <rPr>
            <b/>
            <sz val="9"/>
            <color indexed="81"/>
            <rFont val="Tahoma"/>
            <family val="2"/>
          </rPr>
          <t>CEPICI:Prière lier la facture scannée</t>
        </r>
        <r>
          <rPr>
            <sz val="9"/>
            <color indexed="81"/>
            <rFont val="Tahoma"/>
            <family val="2"/>
          </rPr>
          <t xml:space="preserve">
</t>
        </r>
      </text>
    </comment>
    <comment ref="G54" authorId="0" shapeId="0" xr:uid="{518A8AE8-6117-4BEA-B798-0D961BD6E0E8}">
      <text>
        <r>
          <rPr>
            <b/>
            <sz val="9"/>
            <color indexed="81"/>
            <rFont val="Tahoma"/>
            <family val="2"/>
          </rPr>
          <t>CEPICI:Prière lier la DD scannée</t>
        </r>
        <r>
          <rPr>
            <sz val="9"/>
            <color indexed="81"/>
            <rFont val="Tahoma"/>
            <family val="2"/>
          </rPr>
          <t xml:space="preserve">
</t>
        </r>
      </text>
    </comment>
    <comment ref="F55" authorId="0" shapeId="0" xr:uid="{6C6E547E-FD64-4FDC-A2F1-180F02102BCD}">
      <text>
        <r>
          <rPr>
            <b/>
            <sz val="9"/>
            <color indexed="81"/>
            <rFont val="Tahoma"/>
            <family val="2"/>
          </rPr>
          <t>CEPICI:Prière lier la facture scannée</t>
        </r>
        <r>
          <rPr>
            <sz val="9"/>
            <color indexed="81"/>
            <rFont val="Tahoma"/>
            <family val="2"/>
          </rPr>
          <t xml:space="preserve">
</t>
        </r>
      </text>
    </comment>
    <comment ref="G55" authorId="0" shapeId="0" xr:uid="{34A25E38-F00D-4846-87DC-BD03E947C64C}">
      <text>
        <r>
          <rPr>
            <b/>
            <sz val="9"/>
            <color indexed="81"/>
            <rFont val="Tahoma"/>
            <family val="2"/>
          </rPr>
          <t>CEPICI:Prière lier la DD scannée</t>
        </r>
        <r>
          <rPr>
            <sz val="9"/>
            <color indexed="81"/>
            <rFont val="Tahoma"/>
            <family val="2"/>
          </rPr>
          <t xml:space="preserve">
</t>
        </r>
      </text>
    </comment>
    <comment ref="F56" authorId="0" shapeId="0" xr:uid="{381A12C9-3A8E-4189-B274-5CCD7E03E35D}">
      <text>
        <r>
          <rPr>
            <b/>
            <sz val="9"/>
            <color indexed="81"/>
            <rFont val="Tahoma"/>
            <family val="2"/>
          </rPr>
          <t>CEPICI:Prière lier la facture scannée</t>
        </r>
        <r>
          <rPr>
            <sz val="9"/>
            <color indexed="81"/>
            <rFont val="Tahoma"/>
            <family val="2"/>
          </rPr>
          <t xml:space="preserve">
</t>
        </r>
      </text>
    </comment>
    <comment ref="G56" authorId="0" shapeId="0" xr:uid="{DF6CA191-3B3A-49F7-84ED-FFC4D9112CEB}">
      <text>
        <r>
          <rPr>
            <b/>
            <sz val="9"/>
            <color indexed="81"/>
            <rFont val="Tahoma"/>
            <family val="2"/>
          </rPr>
          <t>CEPICI:Prière lier la DD scannée</t>
        </r>
        <r>
          <rPr>
            <sz val="9"/>
            <color indexed="81"/>
            <rFont val="Tahoma"/>
            <family val="2"/>
          </rPr>
          <t xml:space="preserve">
</t>
        </r>
      </text>
    </comment>
    <comment ref="F57" authorId="0" shapeId="0" xr:uid="{32692B84-042D-44BF-B51B-6E33A38F5443}">
      <text>
        <r>
          <rPr>
            <b/>
            <sz val="9"/>
            <color indexed="81"/>
            <rFont val="Tahoma"/>
            <family val="2"/>
          </rPr>
          <t>CEPICI:Prière lier la facture scannée</t>
        </r>
        <r>
          <rPr>
            <sz val="9"/>
            <color indexed="81"/>
            <rFont val="Tahoma"/>
            <family val="2"/>
          </rPr>
          <t xml:space="preserve">
</t>
        </r>
      </text>
    </comment>
    <comment ref="G57" authorId="0" shapeId="0" xr:uid="{1FAD61CF-1C26-4D23-BFB6-06D9A75C62E8}">
      <text>
        <r>
          <rPr>
            <b/>
            <sz val="9"/>
            <color indexed="81"/>
            <rFont val="Tahoma"/>
            <family val="2"/>
          </rPr>
          <t>CEPICI:Prière lier la DD scannée</t>
        </r>
        <r>
          <rPr>
            <sz val="9"/>
            <color indexed="81"/>
            <rFont val="Tahoma"/>
            <family val="2"/>
          </rPr>
          <t xml:space="preserve">
</t>
        </r>
      </text>
    </comment>
    <comment ref="F58" authorId="0" shapeId="0" xr:uid="{A23A80DF-F804-47B2-94EA-1775CF2A294B}">
      <text>
        <r>
          <rPr>
            <b/>
            <sz val="9"/>
            <color indexed="81"/>
            <rFont val="Tahoma"/>
            <family val="2"/>
          </rPr>
          <t>CEPICI:Prière lier la facture scannée</t>
        </r>
        <r>
          <rPr>
            <sz val="9"/>
            <color indexed="81"/>
            <rFont val="Tahoma"/>
            <family val="2"/>
          </rPr>
          <t xml:space="preserve">
</t>
        </r>
      </text>
    </comment>
    <comment ref="G58" authorId="0" shapeId="0" xr:uid="{E88F7710-ECA4-4E55-9F74-56F9A062B63F}">
      <text>
        <r>
          <rPr>
            <b/>
            <sz val="9"/>
            <color indexed="81"/>
            <rFont val="Tahoma"/>
            <family val="2"/>
          </rPr>
          <t>CEPICI:Prière lier la DD scannée</t>
        </r>
        <r>
          <rPr>
            <sz val="9"/>
            <color indexed="81"/>
            <rFont val="Tahoma"/>
            <family val="2"/>
          </rPr>
          <t xml:space="preserve">
</t>
        </r>
      </text>
    </comment>
    <comment ref="F59" authorId="0" shapeId="0" xr:uid="{D696F136-B458-4B97-94B8-2430432C3202}">
      <text>
        <r>
          <rPr>
            <b/>
            <sz val="9"/>
            <color indexed="81"/>
            <rFont val="Tahoma"/>
            <family val="2"/>
          </rPr>
          <t>CEPICI:Prière lier la facture scannée</t>
        </r>
        <r>
          <rPr>
            <sz val="9"/>
            <color indexed="81"/>
            <rFont val="Tahoma"/>
            <family val="2"/>
          </rPr>
          <t xml:space="preserve">
</t>
        </r>
      </text>
    </comment>
    <comment ref="G59" authorId="0" shapeId="0" xr:uid="{2CE9A2DF-2AC0-4B98-B185-3F46E86B0CBF}">
      <text>
        <r>
          <rPr>
            <b/>
            <sz val="9"/>
            <color indexed="81"/>
            <rFont val="Tahoma"/>
            <family val="2"/>
          </rPr>
          <t>CEPICI:Prière lier la DD scannée</t>
        </r>
        <r>
          <rPr>
            <sz val="9"/>
            <color indexed="81"/>
            <rFont val="Tahoma"/>
            <family val="2"/>
          </rPr>
          <t xml:space="preserve">
</t>
        </r>
      </text>
    </comment>
    <comment ref="F60" authorId="0" shapeId="0" xr:uid="{0F1936CC-5F8F-4CE6-8636-760053BE02F1}">
      <text>
        <r>
          <rPr>
            <b/>
            <sz val="9"/>
            <color indexed="81"/>
            <rFont val="Tahoma"/>
            <family val="2"/>
          </rPr>
          <t>CEPICI:Prière lier la facture scannée</t>
        </r>
        <r>
          <rPr>
            <sz val="9"/>
            <color indexed="81"/>
            <rFont val="Tahoma"/>
            <family val="2"/>
          </rPr>
          <t xml:space="preserve">
</t>
        </r>
      </text>
    </comment>
    <comment ref="G60" authorId="0" shapeId="0" xr:uid="{4904287E-0D70-4B9D-A434-A70627DC2218}">
      <text>
        <r>
          <rPr>
            <b/>
            <sz val="9"/>
            <color indexed="81"/>
            <rFont val="Tahoma"/>
            <family val="2"/>
          </rPr>
          <t>CEPICI:Prière lier la DD scannée</t>
        </r>
        <r>
          <rPr>
            <sz val="9"/>
            <color indexed="81"/>
            <rFont val="Tahoma"/>
            <family val="2"/>
          </rPr>
          <t xml:space="preserve">
</t>
        </r>
      </text>
    </comment>
    <comment ref="F61" authorId="0" shapeId="0" xr:uid="{1178BEF3-6D2E-4412-BFF6-FD77411BED4E}">
      <text>
        <r>
          <rPr>
            <b/>
            <sz val="9"/>
            <color indexed="81"/>
            <rFont val="Tahoma"/>
            <family val="2"/>
          </rPr>
          <t>CEPICI:Prière lier la facture scannée</t>
        </r>
        <r>
          <rPr>
            <sz val="9"/>
            <color indexed="81"/>
            <rFont val="Tahoma"/>
            <family val="2"/>
          </rPr>
          <t xml:space="preserve">
</t>
        </r>
      </text>
    </comment>
    <comment ref="G61" authorId="0" shapeId="0" xr:uid="{63346DB7-3275-4A1D-B642-AD576EADCEA9}">
      <text>
        <r>
          <rPr>
            <b/>
            <sz val="9"/>
            <color indexed="81"/>
            <rFont val="Tahoma"/>
            <family val="2"/>
          </rPr>
          <t>CEPICI:Prière lier la DD scannée</t>
        </r>
        <r>
          <rPr>
            <sz val="9"/>
            <color indexed="81"/>
            <rFont val="Tahoma"/>
            <family val="2"/>
          </rPr>
          <t xml:space="preserve">
</t>
        </r>
      </text>
    </comment>
    <comment ref="F62" authorId="0" shapeId="0" xr:uid="{48236054-0572-41AB-A496-FA26B9A9FA07}">
      <text>
        <r>
          <rPr>
            <b/>
            <sz val="9"/>
            <color indexed="81"/>
            <rFont val="Tahoma"/>
            <family val="2"/>
          </rPr>
          <t>CEPICI:Prière lier la facture scannée</t>
        </r>
        <r>
          <rPr>
            <sz val="9"/>
            <color indexed="81"/>
            <rFont val="Tahoma"/>
            <family val="2"/>
          </rPr>
          <t xml:space="preserve">
</t>
        </r>
      </text>
    </comment>
    <comment ref="G62" authorId="0" shapeId="0" xr:uid="{2ED0EA0F-DF6C-43E0-B720-EBAF9525C0D9}">
      <text>
        <r>
          <rPr>
            <b/>
            <sz val="9"/>
            <color indexed="81"/>
            <rFont val="Tahoma"/>
            <family val="2"/>
          </rPr>
          <t>CEPICI:Prière lier la DD scannée</t>
        </r>
        <r>
          <rPr>
            <sz val="9"/>
            <color indexed="81"/>
            <rFont val="Tahoma"/>
            <family val="2"/>
          </rPr>
          <t xml:space="preserve">
</t>
        </r>
      </text>
    </comment>
    <comment ref="F63" authorId="0" shapeId="0" xr:uid="{3FFACB8A-031B-4FAE-B188-A04E0D105A2D}">
      <text>
        <r>
          <rPr>
            <b/>
            <sz val="9"/>
            <color indexed="81"/>
            <rFont val="Tahoma"/>
            <family val="2"/>
          </rPr>
          <t>CEPICI:Prière lier la facture scannée</t>
        </r>
        <r>
          <rPr>
            <sz val="9"/>
            <color indexed="81"/>
            <rFont val="Tahoma"/>
            <family val="2"/>
          </rPr>
          <t xml:space="preserve">
</t>
        </r>
      </text>
    </comment>
    <comment ref="G63" authorId="0" shapeId="0" xr:uid="{F4749672-F1B0-428C-BF9D-1D13E7E2DC67}">
      <text>
        <r>
          <rPr>
            <b/>
            <sz val="9"/>
            <color indexed="81"/>
            <rFont val="Tahoma"/>
            <family val="2"/>
          </rPr>
          <t>CEPICI:Prière lier la DD scannée</t>
        </r>
        <r>
          <rPr>
            <sz val="9"/>
            <color indexed="81"/>
            <rFont val="Tahoma"/>
            <family val="2"/>
          </rPr>
          <t xml:space="preserve">
</t>
        </r>
      </text>
    </comment>
    <comment ref="F64" authorId="0" shapeId="0" xr:uid="{5DF16C13-44A6-486D-9596-2E3E9DE8625C}">
      <text>
        <r>
          <rPr>
            <b/>
            <sz val="9"/>
            <color indexed="81"/>
            <rFont val="Tahoma"/>
            <family val="2"/>
          </rPr>
          <t>CEPICI:Prière lier la facture scannée</t>
        </r>
        <r>
          <rPr>
            <sz val="9"/>
            <color indexed="81"/>
            <rFont val="Tahoma"/>
            <family val="2"/>
          </rPr>
          <t xml:space="preserve">
</t>
        </r>
      </text>
    </comment>
    <comment ref="G64" authorId="0" shapeId="0" xr:uid="{86773414-5447-4954-872A-B2821A761759}">
      <text>
        <r>
          <rPr>
            <b/>
            <sz val="9"/>
            <color indexed="81"/>
            <rFont val="Tahoma"/>
            <family val="2"/>
          </rPr>
          <t>CEPICI:Prière lier la DD scannée</t>
        </r>
        <r>
          <rPr>
            <sz val="9"/>
            <color indexed="81"/>
            <rFont val="Tahoma"/>
            <family val="2"/>
          </rPr>
          <t xml:space="preserve">
</t>
        </r>
      </text>
    </comment>
    <comment ref="F65" authorId="0" shapeId="0" xr:uid="{C1DAB5DD-9EA1-4293-B3A4-9F8C8DCBDBED}">
      <text>
        <r>
          <rPr>
            <b/>
            <sz val="9"/>
            <color indexed="81"/>
            <rFont val="Tahoma"/>
            <family val="2"/>
          </rPr>
          <t>CEPICI:Prière lier la facture scannée</t>
        </r>
        <r>
          <rPr>
            <sz val="9"/>
            <color indexed="81"/>
            <rFont val="Tahoma"/>
            <family val="2"/>
          </rPr>
          <t xml:space="preserve">
</t>
        </r>
      </text>
    </comment>
    <comment ref="G65" authorId="0" shapeId="0" xr:uid="{91CBF92E-AEFF-4F03-90EF-F4990A43D93D}">
      <text>
        <r>
          <rPr>
            <b/>
            <sz val="9"/>
            <color indexed="81"/>
            <rFont val="Tahoma"/>
            <family val="2"/>
          </rPr>
          <t>CEPICI:Prière lier la DD scannée</t>
        </r>
        <r>
          <rPr>
            <sz val="9"/>
            <color indexed="81"/>
            <rFont val="Tahoma"/>
            <family val="2"/>
          </rPr>
          <t xml:space="preserve">
</t>
        </r>
      </text>
    </comment>
    <comment ref="F66" authorId="0" shapeId="0" xr:uid="{970479E6-5B02-409E-97C4-B01FD0642D15}">
      <text>
        <r>
          <rPr>
            <b/>
            <sz val="9"/>
            <color indexed="81"/>
            <rFont val="Tahoma"/>
            <family val="2"/>
          </rPr>
          <t>CEPICI:Prière lier la facture scannée</t>
        </r>
        <r>
          <rPr>
            <sz val="9"/>
            <color indexed="81"/>
            <rFont val="Tahoma"/>
            <family val="2"/>
          </rPr>
          <t xml:space="preserve">
</t>
        </r>
      </text>
    </comment>
    <comment ref="G66" authorId="0" shapeId="0" xr:uid="{098DE0EF-7CBD-4E58-B781-D7154CFEBC72}">
      <text>
        <r>
          <rPr>
            <b/>
            <sz val="9"/>
            <color indexed="81"/>
            <rFont val="Tahoma"/>
            <family val="2"/>
          </rPr>
          <t>CEPICI:Prière lier la DD scannée</t>
        </r>
        <r>
          <rPr>
            <sz val="9"/>
            <color indexed="81"/>
            <rFont val="Tahoma"/>
            <family val="2"/>
          </rPr>
          <t xml:space="preserve">
</t>
        </r>
      </text>
    </comment>
    <comment ref="F67" authorId="0" shapeId="0" xr:uid="{20530498-D143-46CA-9BE0-59CA2A94790C}">
      <text>
        <r>
          <rPr>
            <b/>
            <sz val="9"/>
            <color indexed="81"/>
            <rFont val="Tahoma"/>
            <family val="2"/>
          </rPr>
          <t>CEPICI:Prière lier la facture scannée</t>
        </r>
        <r>
          <rPr>
            <sz val="9"/>
            <color indexed="81"/>
            <rFont val="Tahoma"/>
            <family val="2"/>
          </rPr>
          <t xml:space="preserve">
</t>
        </r>
      </text>
    </comment>
    <comment ref="G67" authorId="0" shapeId="0" xr:uid="{EC5E966C-7A92-49B4-A5DA-491ABC199EC6}">
      <text>
        <r>
          <rPr>
            <b/>
            <sz val="9"/>
            <color indexed="81"/>
            <rFont val="Tahoma"/>
            <family val="2"/>
          </rPr>
          <t>CEPICI:Prière lier la DD scannée</t>
        </r>
        <r>
          <rPr>
            <sz val="9"/>
            <color indexed="81"/>
            <rFont val="Tahoma"/>
            <family val="2"/>
          </rPr>
          <t xml:space="preserve">
</t>
        </r>
      </text>
    </comment>
    <comment ref="F68" authorId="0" shapeId="0" xr:uid="{A6F677E6-17A9-40E9-AFDB-788327811594}">
      <text>
        <r>
          <rPr>
            <b/>
            <sz val="9"/>
            <color indexed="81"/>
            <rFont val="Tahoma"/>
            <family val="2"/>
          </rPr>
          <t>CEPICI:Prière lier la facture scannée</t>
        </r>
        <r>
          <rPr>
            <sz val="9"/>
            <color indexed="81"/>
            <rFont val="Tahoma"/>
            <family val="2"/>
          </rPr>
          <t xml:space="preserve">
</t>
        </r>
      </text>
    </comment>
    <comment ref="G68" authorId="0" shapeId="0" xr:uid="{F0A2529A-15B8-45A8-A0AE-E06B1F43883F}">
      <text>
        <r>
          <rPr>
            <b/>
            <sz val="9"/>
            <color indexed="81"/>
            <rFont val="Tahoma"/>
            <family val="2"/>
          </rPr>
          <t>CEPICI:Prière lier la DD scannée</t>
        </r>
        <r>
          <rPr>
            <sz val="9"/>
            <color indexed="81"/>
            <rFont val="Tahoma"/>
            <family val="2"/>
          </rPr>
          <t xml:space="preserve">
</t>
        </r>
      </text>
    </comment>
    <comment ref="F69" authorId="0" shapeId="0" xr:uid="{AB3F693C-9ADC-4C57-A3B5-72EE9384CC65}">
      <text>
        <r>
          <rPr>
            <b/>
            <sz val="9"/>
            <color indexed="81"/>
            <rFont val="Tahoma"/>
            <family val="2"/>
          </rPr>
          <t>CEPICI:Prière lier la facture scannée</t>
        </r>
        <r>
          <rPr>
            <sz val="9"/>
            <color indexed="81"/>
            <rFont val="Tahoma"/>
            <family val="2"/>
          </rPr>
          <t xml:space="preserve">
</t>
        </r>
      </text>
    </comment>
    <comment ref="G69" authorId="0" shapeId="0" xr:uid="{BA308D37-A10F-4882-836C-1A20D69A0A98}">
      <text>
        <r>
          <rPr>
            <b/>
            <sz val="9"/>
            <color indexed="81"/>
            <rFont val="Tahoma"/>
            <family val="2"/>
          </rPr>
          <t>CEPICI:Prière lier la DD scannée</t>
        </r>
        <r>
          <rPr>
            <sz val="9"/>
            <color indexed="81"/>
            <rFont val="Tahoma"/>
            <family val="2"/>
          </rPr>
          <t xml:space="preserve">
</t>
        </r>
      </text>
    </comment>
    <comment ref="F70" authorId="0" shapeId="0" xr:uid="{FB952A61-8324-422F-A4B4-0321BA2E944A}">
      <text>
        <r>
          <rPr>
            <b/>
            <sz val="9"/>
            <color indexed="81"/>
            <rFont val="Tahoma"/>
            <family val="2"/>
          </rPr>
          <t>CEPICI:Prière lier la facture scannée</t>
        </r>
        <r>
          <rPr>
            <sz val="9"/>
            <color indexed="81"/>
            <rFont val="Tahoma"/>
            <family val="2"/>
          </rPr>
          <t xml:space="preserve">
</t>
        </r>
      </text>
    </comment>
    <comment ref="G70" authorId="0" shapeId="0" xr:uid="{36A762A9-64F4-427C-B116-F66A0F21BAA6}">
      <text>
        <r>
          <rPr>
            <b/>
            <sz val="9"/>
            <color indexed="81"/>
            <rFont val="Tahoma"/>
            <family val="2"/>
          </rPr>
          <t>CEPICI:Prière lier la DD scannée</t>
        </r>
        <r>
          <rPr>
            <sz val="9"/>
            <color indexed="81"/>
            <rFont val="Tahoma"/>
            <family val="2"/>
          </rPr>
          <t xml:space="preserve">
</t>
        </r>
      </text>
    </comment>
    <comment ref="F71" authorId="0" shapeId="0" xr:uid="{E58088D5-DF18-4A14-88DA-A01CD947FA70}">
      <text>
        <r>
          <rPr>
            <b/>
            <sz val="9"/>
            <color indexed="81"/>
            <rFont val="Tahoma"/>
            <family val="2"/>
          </rPr>
          <t>CEPICI:Prière lier la facture scannée</t>
        </r>
        <r>
          <rPr>
            <sz val="9"/>
            <color indexed="81"/>
            <rFont val="Tahoma"/>
            <family val="2"/>
          </rPr>
          <t xml:space="preserve">
</t>
        </r>
      </text>
    </comment>
    <comment ref="G71" authorId="0" shapeId="0" xr:uid="{5C7EA01B-8152-4DD5-9EF5-D507D2F61392}">
      <text>
        <r>
          <rPr>
            <b/>
            <sz val="9"/>
            <color indexed="81"/>
            <rFont val="Tahoma"/>
            <family val="2"/>
          </rPr>
          <t>CEPICI:Prière lier la DD scannée</t>
        </r>
        <r>
          <rPr>
            <sz val="9"/>
            <color indexed="81"/>
            <rFont val="Tahoma"/>
            <family val="2"/>
          </rPr>
          <t xml:space="preserve">
</t>
        </r>
      </text>
    </comment>
    <comment ref="F72" authorId="0" shapeId="0" xr:uid="{D1B0A1FD-8775-40C1-B5C6-002FD6BB6A98}">
      <text>
        <r>
          <rPr>
            <b/>
            <sz val="9"/>
            <color indexed="81"/>
            <rFont val="Tahoma"/>
            <family val="2"/>
          </rPr>
          <t>CEPICI:Prière lier la facture scannée</t>
        </r>
        <r>
          <rPr>
            <sz val="9"/>
            <color indexed="81"/>
            <rFont val="Tahoma"/>
            <family val="2"/>
          </rPr>
          <t xml:space="preserve">
</t>
        </r>
      </text>
    </comment>
    <comment ref="G72" authorId="0" shapeId="0" xr:uid="{C966DD85-16A0-4A86-9CCC-3C80AA24465E}">
      <text>
        <r>
          <rPr>
            <b/>
            <sz val="9"/>
            <color indexed="81"/>
            <rFont val="Tahoma"/>
            <family val="2"/>
          </rPr>
          <t>CEPICI:Prière lier la DD scannée</t>
        </r>
        <r>
          <rPr>
            <sz val="9"/>
            <color indexed="81"/>
            <rFont val="Tahoma"/>
            <family val="2"/>
          </rPr>
          <t xml:space="preserve">
</t>
        </r>
      </text>
    </comment>
    <comment ref="F73" authorId="0" shapeId="0" xr:uid="{9DDDDC60-88CA-46C3-A01D-91809B2EC411}">
      <text>
        <r>
          <rPr>
            <b/>
            <sz val="9"/>
            <color indexed="81"/>
            <rFont val="Tahoma"/>
            <family val="2"/>
          </rPr>
          <t>CEPICI:Prière lier la facture scannée</t>
        </r>
        <r>
          <rPr>
            <sz val="9"/>
            <color indexed="81"/>
            <rFont val="Tahoma"/>
            <family val="2"/>
          </rPr>
          <t xml:space="preserve">
</t>
        </r>
      </text>
    </comment>
    <comment ref="G73" authorId="0" shapeId="0" xr:uid="{C2CACAB5-D721-4495-89A4-A23CE8F101A5}">
      <text>
        <r>
          <rPr>
            <b/>
            <sz val="9"/>
            <color indexed="81"/>
            <rFont val="Tahoma"/>
            <family val="2"/>
          </rPr>
          <t>CEPICI:Prière lier la DD scannée</t>
        </r>
        <r>
          <rPr>
            <sz val="9"/>
            <color indexed="81"/>
            <rFont val="Tahoma"/>
            <family val="2"/>
          </rPr>
          <t xml:space="preserve">
</t>
        </r>
      </text>
    </comment>
    <comment ref="F74" authorId="0" shapeId="0" xr:uid="{B85643A4-C465-46B9-9207-4A62E7A65C51}">
      <text>
        <r>
          <rPr>
            <b/>
            <sz val="9"/>
            <color indexed="81"/>
            <rFont val="Tahoma"/>
            <family val="2"/>
          </rPr>
          <t>CEPICI:Prière lier la facture scannée</t>
        </r>
        <r>
          <rPr>
            <sz val="9"/>
            <color indexed="81"/>
            <rFont val="Tahoma"/>
            <family val="2"/>
          </rPr>
          <t xml:space="preserve">
</t>
        </r>
      </text>
    </comment>
    <comment ref="G74" authorId="0" shapeId="0" xr:uid="{ED0FC290-9045-4579-BB7B-8D490D82EF17}">
      <text>
        <r>
          <rPr>
            <b/>
            <sz val="9"/>
            <color indexed="81"/>
            <rFont val="Tahoma"/>
            <family val="2"/>
          </rPr>
          <t>CEPICI:Prière lier la DD scannée</t>
        </r>
        <r>
          <rPr>
            <sz val="9"/>
            <color indexed="81"/>
            <rFont val="Tahoma"/>
            <family val="2"/>
          </rPr>
          <t xml:space="preserve">
</t>
        </r>
      </text>
    </comment>
    <comment ref="F75" authorId="0" shapeId="0" xr:uid="{8BCA90EF-60D7-4A68-A337-F87138E628D4}">
      <text>
        <r>
          <rPr>
            <b/>
            <sz val="9"/>
            <color indexed="81"/>
            <rFont val="Tahoma"/>
            <family val="2"/>
          </rPr>
          <t>CEPICI:Prière lier la facture scannée</t>
        </r>
        <r>
          <rPr>
            <sz val="9"/>
            <color indexed="81"/>
            <rFont val="Tahoma"/>
            <family val="2"/>
          </rPr>
          <t xml:space="preserve">
</t>
        </r>
      </text>
    </comment>
    <comment ref="G75" authorId="0" shapeId="0" xr:uid="{5E9BF364-08F9-40E1-956F-A95F421E67E2}">
      <text>
        <r>
          <rPr>
            <b/>
            <sz val="9"/>
            <color indexed="81"/>
            <rFont val="Tahoma"/>
            <family val="2"/>
          </rPr>
          <t>CEPICI:Prière lier la DD scannée</t>
        </r>
        <r>
          <rPr>
            <sz val="9"/>
            <color indexed="81"/>
            <rFont val="Tahoma"/>
            <family val="2"/>
          </rPr>
          <t xml:space="preserve">
</t>
        </r>
      </text>
    </comment>
    <comment ref="F76" authorId="0" shapeId="0" xr:uid="{C8AF2511-0462-4504-A9D7-D8D546975416}">
      <text>
        <r>
          <rPr>
            <b/>
            <sz val="9"/>
            <color indexed="81"/>
            <rFont val="Tahoma"/>
            <family val="2"/>
          </rPr>
          <t>CEPICI:Prière lier la facture scannée</t>
        </r>
        <r>
          <rPr>
            <sz val="9"/>
            <color indexed="81"/>
            <rFont val="Tahoma"/>
            <family val="2"/>
          </rPr>
          <t xml:space="preserve">
</t>
        </r>
      </text>
    </comment>
    <comment ref="G76" authorId="0" shapeId="0" xr:uid="{19BF3F15-E23B-4EC7-B639-D91804165A40}">
      <text>
        <r>
          <rPr>
            <b/>
            <sz val="9"/>
            <color indexed="81"/>
            <rFont val="Tahoma"/>
            <family val="2"/>
          </rPr>
          <t>CEPICI:Prière lier la DD scannée</t>
        </r>
        <r>
          <rPr>
            <sz val="9"/>
            <color indexed="81"/>
            <rFont val="Tahoma"/>
            <family val="2"/>
          </rPr>
          <t xml:space="preserve">
</t>
        </r>
      </text>
    </comment>
    <comment ref="F77" authorId="0" shapeId="0" xr:uid="{08A5E38C-4B9E-4A87-AFD1-95EA2828A284}">
      <text>
        <r>
          <rPr>
            <b/>
            <sz val="9"/>
            <color indexed="81"/>
            <rFont val="Tahoma"/>
            <family val="2"/>
          </rPr>
          <t>CEPICI:Prière lier la facture scannée</t>
        </r>
        <r>
          <rPr>
            <sz val="9"/>
            <color indexed="81"/>
            <rFont val="Tahoma"/>
            <family val="2"/>
          </rPr>
          <t xml:space="preserve">
</t>
        </r>
      </text>
    </comment>
    <comment ref="G77" authorId="0" shapeId="0" xr:uid="{70A69E74-391F-426F-8975-676E07F2D531}">
      <text>
        <r>
          <rPr>
            <b/>
            <sz val="9"/>
            <color indexed="81"/>
            <rFont val="Tahoma"/>
            <family val="2"/>
          </rPr>
          <t>CEPICI:Prière lier la DD scannée</t>
        </r>
        <r>
          <rPr>
            <sz val="9"/>
            <color indexed="81"/>
            <rFont val="Tahoma"/>
            <family val="2"/>
          </rPr>
          <t xml:space="preserve">
</t>
        </r>
      </text>
    </comment>
    <comment ref="F78" authorId="0" shapeId="0" xr:uid="{C7B80A66-C91A-4FB4-A5C3-D18B821EFDBE}">
      <text>
        <r>
          <rPr>
            <b/>
            <sz val="9"/>
            <color indexed="81"/>
            <rFont val="Tahoma"/>
            <family val="2"/>
          </rPr>
          <t>CEPICI:Prière lier la facture scannée</t>
        </r>
        <r>
          <rPr>
            <sz val="9"/>
            <color indexed="81"/>
            <rFont val="Tahoma"/>
            <family val="2"/>
          </rPr>
          <t xml:space="preserve">
</t>
        </r>
      </text>
    </comment>
    <comment ref="G78" authorId="0" shapeId="0" xr:uid="{C197B405-3EE5-46BD-9CF2-08D4E219547A}">
      <text>
        <r>
          <rPr>
            <b/>
            <sz val="9"/>
            <color indexed="81"/>
            <rFont val="Tahoma"/>
            <family val="2"/>
          </rPr>
          <t>CEPICI:Prière lier la DD scannée</t>
        </r>
        <r>
          <rPr>
            <sz val="9"/>
            <color indexed="81"/>
            <rFont val="Tahoma"/>
            <family val="2"/>
          </rPr>
          <t xml:space="preserve">
</t>
        </r>
      </text>
    </comment>
    <comment ref="F79" authorId="0" shapeId="0" xr:uid="{6B4BB328-C827-44AF-BCBC-B68E735BCC30}">
      <text>
        <r>
          <rPr>
            <b/>
            <sz val="9"/>
            <color indexed="81"/>
            <rFont val="Tahoma"/>
            <family val="2"/>
          </rPr>
          <t>CEPICI:Prière lier la facture scannée</t>
        </r>
        <r>
          <rPr>
            <sz val="9"/>
            <color indexed="81"/>
            <rFont val="Tahoma"/>
            <family val="2"/>
          </rPr>
          <t xml:space="preserve">
</t>
        </r>
      </text>
    </comment>
    <comment ref="G79" authorId="0" shapeId="0" xr:uid="{35A8C001-FB1E-4D52-8113-4A93D2667FBD}">
      <text>
        <r>
          <rPr>
            <b/>
            <sz val="9"/>
            <color indexed="81"/>
            <rFont val="Tahoma"/>
            <family val="2"/>
          </rPr>
          <t>CEPICI:Prière lier la DD scannée</t>
        </r>
        <r>
          <rPr>
            <sz val="9"/>
            <color indexed="81"/>
            <rFont val="Tahoma"/>
            <family val="2"/>
          </rPr>
          <t xml:space="preserve">
</t>
        </r>
      </text>
    </comment>
    <comment ref="F80" authorId="0" shapeId="0" xr:uid="{E0B92533-7279-468F-A845-7BB5375C86EF}">
      <text>
        <r>
          <rPr>
            <b/>
            <sz val="9"/>
            <color indexed="81"/>
            <rFont val="Tahoma"/>
            <family val="2"/>
          </rPr>
          <t>CEPICI:Prière lier la facture scannée</t>
        </r>
        <r>
          <rPr>
            <sz val="9"/>
            <color indexed="81"/>
            <rFont val="Tahoma"/>
            <family val="2"/>
          </rPr>
          <t xml:space="preserve">
</t>
        </r>
      </text>
    </comment>
    <comment ref="G80" authorId="0" shapeId="0" xr:uid="{B18DC652-6EAA-418B-990B-8518B2035AB8}">
      <text>
        <r>
          <rPr>
            <b/>
            <sz val="9"/>
            <color indexed="81"/>
            <rFont val="Tahoma"/>
            <family val="2"/>
          </rPr>
          <t>CEPICI:Prière lier la DD scannée</t>
        </r>
        <r>
          <rPr>
            <sz val="9"/>
            <color indexed="81"/>
            <rFont val="Tahoma"/>
            <family val="2"/>
          </rPr>
          <t xml:space="preserve">
</t>
        </r>
      </text>
    </comment>
    <comment ref="F81" authorId="0" shapeId="0" xr:uid="{07ABBB72-5E77-4EBF-9A53-A8DF353CE074}">
      <text>
        <r>
          <rPr>
            <b/>
            <sz val="9"/>
            <color indexed="81"/>
            <rFont val="Tahoma"/>
            <family val="2"/>
          </rPr>
          <t>CEPICI:Prière lier la facture scannée</t>
        </r>
        <r>
          <rPr>
            <sz val="9"/>
            <color indexed="81"/>
            <rFont val="Tahoma"/>
            <family val="2"/>
          </rPr>
          <t xml:space="preserve">
</t>
        </r>
      </text>
    </comment>
    <comment ref="G81" authorId="0" shapeId="0" xr:uid="{356E9B4C-E27D-4FC3-B866-DBABE8A9CBCF}">
      <text>
        <r>
          <rPr>
            <b/>
            <sz val="9"/>
            <color indexed="81"/>
            <rFont val="Tahoma"/>
            <family val="2"/>
          </rPr>
          <t>CEPICI:Prière lier la DD scannée</t>
        </r>
        <r>
          <rPr>
            <sz val="9"/>
            <color indexed="81"/>
            <rFont val="Tahoma"/>
            <family val="2"/>
          </rPr>
          <t xml:space="preserve">
</t>
        </r>
      </text>
    </comment>
    <comment ref="F82" authorId="0" shapeId="0" xr:uid="{D18F0EF8-A3A4-4BFD-8F8E-4A1D87AD9716}">
      <text>
        <r>
          <rPr>
            <b/>
            <sz val="9"/>
            <color indexed="81"/>
            <rFont val="Tahoma"/>
            <family val="2"/>
          </rPr>
          <t>CEPICI:Prière lier la facture scannée</t>
        </r>
        <r>
          <rPr>
            <sz val="9"/>
            <color indexed="81"/>
            <rFont val="Tahoma"/>
            <family val="2"/>
          </rPr>
          <t xml:space="preserve">
</t>
        </r>
      </text>
    </comment>
    <comment ref="G82" authorId="0" shapeId="0" xr:uid="{5D32C260-D380-4BEC-B7FC-FBA1B8D72DF1}">
      <text>
        <r>
          <rPr>
            <b/>
            <sz val="9"/>
            <color indexed="81"/>
            <rFont val="Tahoma"/>
            <family val="2"/>
          </rPr>
          <t>CEPICI:Prière lier la DD scannée</t>
        </r>
        <r>
          <rPr>
            <sz val="9"/>
            <color indexed="81"/>
            <rFont val="Tahoma"/>
            <family val="2"/>
          </rPr>
          <t xml:space="preserve">
</t>
        </r>
      </text>
    </comment>
    <comment ref="F83" authorId="0" shapeId="0" xr:uid="{B89C4529-7E6B-45D1-B530-08628CCB9B89}">
      <text>
        <r>
          <rPr>
            <b/>
            <sz val="9"/>
            <color indexed="81"/>
            <rFont val="Tahoma"/>
            <family val="2"/>
          </rPr>
          <t>CEPICI:Prière lier la facture scannée</t>
        </r>
        <r>
          <rPr>
            <sz val="9"/>
            <color indexed="81"/>
            <rFont val="Tahoma"/>
            <family val="2"/>
          </rPr>
          <t xml:space="preserve">
</t>
        </r>
      </text>
    </comment>
    <comment ref="G83" authorId="0" shapeId="0" xr:uid="{5980D182-309B-4242-AE06-5DC6DE94C6B9}">
      <text>
        <r>
          <rPr>
            <b/>
            <sz val="9"/>
            <color indexed="81"/>
            <rFont val="Tahoma"/>
            <family val="2"/>
          </rPr>
          <t>CEPICI:Prière lier la DD scannée</t>
        </r>
        <r>
          <rPr>
            <sz val="9"/>
            <color indexed="81"/>
            <rFont val="Tahoma"/>
            <family val="2"/>
          </rPr>
          <t xml:space="preserve">
</t>
        </r>
      </text>
    </comment>
    <comment ref="F84" authorId="0" shapeId="0" xr:uid="{14D2C7D8-1A22-4F02-8ABD-E323D8F4241B}">
      <text>
        <r>
          <rPr>
            <b/>
            <sz val="9"/>
            <color indexed="81"/>
            <rFont val="Tahoma"/>
            <family val="2"/>
          </rPr>
          <t>CEPICI:Prière lier la facture scannée</t>
        </r>
        <r>
          <rPr>
            <sz val="9"/>
            <color indexed="81"/>
            <rFont val="Tahoma"/>
            <family val="2"/>
          </rPr>
          <t xml:space="preserve">
</t>
        </r>
      </text>
    </comment>
    <comment ref="G84" authorId="0" shapeId="0" xr:uid="{23CC7256-A602-4161-9614-6DF2AD2DC093}">
      <text>
        <r>
          <rPr>
            <b/>
            <sz val="9"/>
            <color indexed="81"/>
            <rFont val="Tahoma"/>
            <family val="2"/>
          </rPr>
          <t>CEPICI:Prière lier la DD scannée</t>
        </r>
        <r>
          <rPr>
            <sz val="9"/>
            <color indexed="81"/>
            <rFont val="Tahoma"/>
            <family val="2"/>
          </rPr>
          <t xml:space="preserve">
</t>
        </r>
      </text>
    </comment>
    <comment ref="F85" authorId="0" shapeId="0" xr:uid="{BCB1792E-9CF1-4802-888C-1AD890341FEC}">
      <text>
        <r>
          <rPr>
            <b/>
            <sz val="9"/>
            <color indexed="81"/>
            <rFont val="Tahoma"/>
            <family val="2"/>
          </rPr>
          <t>CEPICI:Prière lier la facture scannée</t>
        </r>
        <r>
          <rPr>
            <sz val="9"/>
            <color indexed="81"/>
            <rFont val="Tahoma"/>
            <family val="2"/>
          </rPr>
          <t xml:space="preserve">
</t>
        </r>
      </text>
    </comment>
    <comment ref="G85" authorId="0" shapeId="0" xr:uid="{9E125C3C-C5A6-498B-B2DA-87988751917B}">
      <text>
        <r>
          <rPr>
            <b/>
            <sz val="9"/>
            <color indexed="81"/>
            <rFont val="Tahoma"/>
            <family val="2"/>
          </rPr>
          <t>CEPICI:Prière lier la DD scannée</t>
        </r>
        <r>
          <rPr>
            <sz val="9"/>
            <color indexed="81"/>
            <rFont val="Tahoma"/>
            <family val="2"/>
          </rPr>
          <t xml:space="preserve">
</t>
        </r>
      </text>
    </comment>
    <comment ref="F86" authorId="0" shapeId="0" xr:uid="{EA6691A8-61CC-4829-A343-7E2E77B52DA6}">
      <text>
        <r>
          <rPr>
            <b/>
            <sz val="9"/>
            <color indexed="81"/>
            <rFont val="Tahoma"/>
            <family val="2"/>
          </rPr>
          <t>CEPICI:Prière lier la facture scannée</t>
        </r>
        <r>
          <rPr>
            <sz val="9"/>
            <color indexed="81"/>
            <rFont val="Tahoma"/>
            <family val="2"/>
          </rPr>
          <t xml:space="preserve">
</t>
        </r>
      </text>
    </comment>
    <comment ref="G86" authorId="0" shapeId="0" xr:uid="{BF6C5312-30E5-4AE5-ABB5-B26D4D5FA75D}">
      <text>
        <r>
          <rPr>
            <b/>
            <sz val="9"/>
            <color indexed="81"/>
            <rFont val="Tahoma"/>
            <family val="2"/>
          </rPr>
          <t>CEPICI:Prière lier la DD scannée</t>
        </r>
        <r>
          <rPr>
            <sz val="9"/>
            <color indexed="81"/>
            <rFont val="Tahoma"/>
            <family val="2"/>
          </rPr>
          <t xml:space="preserve">
</t>
        </r>
      </text>
    </comment>
    <comment ref="F87" authorId="0" shapeId="0" xr:uid="{2F7E9764-5145-45FC-A974-2EA7823A461E}">
      <text>
        <r>
          <rPr>
            <b/>
            <sz val="9"/>
            <color indexed="81"/>
            <rFont val="Tahoma"/>
            <family val="2"/>
          </rPr>
          <t>CEPICI:Prière lier la facture scannée</t>
        </r>
        <r>
          <rPr>
            <sz val="9"/>
            <color indexed="81"/>
            <rFont val="Tahoma"/>
            <family val="2"/>
          </rPr>
          <t xml:space="preserve">
</t>
        </r>
      </text>
    </comment>
    <comment ref="G87" authorId="0" shapeId="0" xr:uid="{A98A2480-B03F-4AA9-8245-47F93AC53652}">
      <text>
        <r>
          <rPr>
            <b/>
            <sz val="9"/>
            <color indexed="81"/>
            <rFont val="Tahoma"/>
            <family val="2"/>
          </rPr>
          <t>CEPICI:Prière lier la DD scannée</t>
        </r>
        <r>
          <rPr>
            <sz val="9"/>
            <color indexed="81"/>
            <rFont val="Tahoma"/>
            <family val="2"/>
          </rPr>
          <t xml:space="preserve">
</t>
        </r>
      </text>
    </comment>
    <comment ref="F88" authorId="0" shapeId="0" xr:uid="{CD134D2F-F06E-46AB-ABEA-9359465FDEEA}">
      <text>
        <r>
          <rPr>
            <b/>
            <sz val="9"/>
            <color indexed="81"/>
            <rFont val="Tahoma"/>
            <family val="2"/>
          </rPr>
          <t>CEPICI:Prière lier la facture scannée</t>
        </r>
        <r>
          <rPr>
            <sz val="9"/>
            <color indexed="81"/>
            <rFont val="Tahoma"/>
            <family val="2"/>
          </rPr>
          <t xml:space="preserve">
</t>
        </r>
      </text>
    </comment>
    <comment ref="G88" authorId="0" shapeId="0" xr:uid="{3E9A6D71-75C4-4149-8632-47DC94F3882E}">
      <text>
        <r>
          <rPr>
            <b/>
            <sz val="9"/>
            <color indexed="81"/>
            <rFont val="Tahoma"/>
            <family val="2"/>
          </rPr>
          <t>CEPICI:Prière lier la DD scannée</t>
        </r>
        <r>
          <rPr>
            <sz val="9"/>
            <color indexed="81"/>
            <rFont val="Tahoma"/>
            <family val="2"/>
          </rPr>
          <t xml:space="preserve">
</t>
        </r>
      </text>
    </comment>
    <comment ref="F89" authorId="0" shapeId="0" xr:uid="{8A768AE6-5ABC-4B45-AF00-A12B2195C8E9}">
      <text>
        <r>
          <rPr>
            <b/>
            <sz val="9"/>
            <color indexed="81"/>
            <rFont val="Tahoma"/>
            <family val="2"/>
          </rPr>
          <t>CEPICI:Prière lier la facture scannée</t>
        </r>
        <r>
          <rPr>
            <sz val="9"/>
            <color indexed="81"/>
            <rFont val="Tahoma"/>
            <family val="2"/>
          </rPr>
          <t xml:space="preserve">
</t>
        </r>
      </text>
    </comment>
    <comment ref="G89" authorId="0" shapeId="0" xr:uid="{58718732-8585-48D0-849A-B43F098E1565}">
      <text>
        <r>
          <rPr>
            <b/>
            <sz val="9"/>
            <color indexed="81"/>
            <rFont val="Tahoma"/>
            <family val="2"/>
          </rPr>
          <t>CEPICI:Prière lier la DD scannée</t>
        </r>
        <r>
          <rPr>
            <sz val="9"/>
            <color indexed="81"/>
            <rFont val="Tahoma"/>
            <family val="2"/>
          </rPr>
          <t xml:space="preserve">
</t>
        </r>
      </text>
    </comment>
    <comment ref="F90" authorId="0" shapeId="0" xr:uid="{7747F00C-227A-438C-A181-08E124B042AC}">
      <text>
        <r>
          <rPr>
            <b/>
            <sz val="9"/>
            <color indexed="81"/>
            <rFont val="Tahoma"/>
            <family val="2"/>
          </rPr>
          <t>CEPICI:Prière lier la facture scannée</t>
        </r>
        <r>
          <rPr>
            <sz val="9"/>
            <color indexed="81"/>
            <rFont val="Tahoma"/>
            <family val="2"/>
          </rPr>
          <t xml:space="preserve">
</t>
        </r>
      </text>
    </comment>
    <comment ref="G90" authorId="0" shapeId="0" xr:uid="{4ECED9A9-4A66-403F-A8D2-B1283D7F8CB2}">
      <text>
        <r>
          <rPr>
            <b/>
            <sz val="9"/>
            <color indexed="81"/>
            <rFont val="Tahoma"/>
            <family val="2"/>
          </rPr>
          <t>CEPICI:Prière lier la DD scannée</t>
        </r>
        <r>
          <rPr>
            <sz val="9"/>
            <color indexed="81"/>
            <rFont val="Tahoma"/>
            <family val="2"/>
          </rPr>
          <t xml:space="preserve">
</t>
        </r>
      </text>
    </comment>
    <comment ref="F91" authorId="0" shapeId="0" xr:uid="{A44DF196-9C56-431F-83BA-23F1A777AC96}">
      <text>
        <r>
          <rPr>
            <b/>
            <sz val="9"/>
            <color indexed="81"/>
            <rFont val="Tahoma"/>
            <family val="2"/>
          </rPr>
          <t>CEPICI:Prière lier la facture scannée</t>
        </r>
        <r>
          <rPr>
            <sz val="9"/>
            <color indexed="81"/>
            <rFont val="Tahoma"/>
            <family val="2"/>
          </rPr>
          <t xml:space="preserve">
</t>
        </r>
      </text>
    </comment>
    <comment ref="G91" authorId="0" shapeId="0" xr:uid="{D9364A26-59BD-4097-9EB9-E95DE0242755}">
      <text>
        <r>
          <rPr>
            <b/>
            <sz val="9"/>
            <color indexed="81"/>
            <rFont val="Tahoma"/>
            <family val="2"/>
          </rPr>
          <t>CEPICI:Prière lier la DD scannée</t>
        </r>
        <r>
          <rPr>
            <sz val="9"/>
            <color indexed="81"/>
            <rFont val="Tahoma"/>
            <family val="2"/>
          </rPr>
          <t xml:space="preserve">
</t>
        </r>
      </text>
    </comment>
    <comment ref="F92" authorId="0" shapeId="0" xr:uid="{BC3853AA-C89B-4BC7-BE12-314DEC54D6AE}">
      <text>
        <r>
          <rPr>
            <b/>
            <sz val="9"/>
            <color indexed="81"/>
            <rFont val="Tahoma"/>
            <family val="2"/>
          </rPr>
          <t>CEPICI:Prière lier la facture scannée</t>
        </r>
        <r>
          <rPr>
            <sz val="9"/>
            <color indexed="81"/>
            <rFont val="Tahoma"/>
            <family val="2"/>
          </rPr>
          <t xml:space="preserve">
</t>
        </r>
      </text>
    </comment>
    <comment ref="G92" authorId="0" shapeId="0" xr:uid="{2AEF00D5-2111-4600-8419-3E44868C91C6}">
      <text>
        <r>
          <rPr>
            <b/>
            <sz val="9"/>
            <color indexed="81"/>
            <rFont val="Tahoma"/>
            <family val="2"/>
          </rPr>
          <t>CEPICI:Prière lier la DD scannée</t>
        </r>
        <r>
          <rPr>
            <sz val="9"/>
            <color indexed="81"/>
            <rFont val="Tahoma"/>
            <family val="2"/>
          </rPr>
          <t xml:space="preserve">
</t>
        </r>
      </text>
    </comment>
    <comment ref="F93" authorId="0" shapeId="0" xr:uid="{00B43A6B-10AE-468F-99EA-FBDAE2EADDF6}">
      <text>
        <r>
          <rPr>
            <b/>
            <sz val="9"/>
            <color indexed="81"/>
            <rFont val="Tahoma"/>
            <family val="2"/>
          </rPr>
          <t>CEPICI:Prière lier la facture scannée</t>
        </r>
        <r>
          <rPr>
            <sz val="9"/>
            <color indexed="81"/>
            <rFont val="Tahoma"/>
            <family val="2"/>
          </rPr>
          <t xml:space="preserve">
</t>
        </r>
      </text>
    </comment>
    <comment ref="G93" authorId="0" shapeId="0" xr:uid="{4A179D40-14DE-42BD-AE49-59520D5D3248}">
      <text>
        <r>
          <rPr>
            <b/>
            <sz val="9"/>
            <color indexed="81"/>
            <rFont val="Tahoma"/>
            <family val="2"/>
          </rPr>
          <t>CEPICI:Prière lier la DD scannée</t>
        </r>
        <r>
          <rPr>
            <sz val="9"/>
            <color indexed="81"/>
            <rFont val="Tahoma"/>
            <family val="2"/>
          </rPr>
          <t xml:space="preserve">
</t>
        </r>
      </text>
    </comment>
    <comment ref="F94" authorId="0" shapeId="0" xr:uid="{BF3EE2E8-75DC-4D0A-896D-C4DE204E6006}">
      <text>
        <r>
          <rPr>
            <b/>
            <sz val="9"/>
            <color indexed="81"/>
            <rFont val="Tahoma"/>
            <family val="2"/>
          </rPr>
          <t>CEPICI:Prière lier la facture scannée</t>
        </r>
        <r>
          <rPr>
            <sz val="9"/>
            <color indexed="81"/>
            <rFont val="Tahoma"/>
            <family val="2"/>
          </rPr>
          <t xml:space="preserve">
</t>
        </r>
      </text>
    </comment>
    <comment ref="G94" authorId="0" shapeId="0" xr:uid="{6A17AA1C-FE83-4973-845A-4A6A6AC1CD03}">
      <text>
        <r>
          <rPr>
            <b/>
            <sz val="9"/>
            <color indexed="81"/>
            <rFont val="Tahoma"/>
            <family val="2"/>
          </rPr>
          <t>CEPICI:Prière lier la DD scannée</t>
        </r>
        <r>
          <rPr>
            <sz val="9"/>
            <color indexed="81"/>
            <rFont val="Tahoma"/>
            <family val="2"/>
          </rPr>
          <t xml:space="preserve">
</t>
        </r>
      </text>
    </comment>
    <comment ref="F95" authorId="0" shapeId="0" xr:uid="{6EF5D3FB-9CFB-4444-85CE-FBAC34DF584E}">
      <text>
        <r>
          <rPr>
            <b/>
            <sz val="9"/>
            <color indexed="81"/>
            <rFont val="Tahoma"/>
            <family val="2"/>
          </rPr>
          <t>CEPICI:Prière lier la facture scannée</t>
        </r>
        <r>
          <rPr>
            <sz val="9"/>
            <color indexed="81"/>
            <rFont val="Tahoma"/>
            <family val="2"/>
          </rPr>
          <t xml:space="preserve">
</t>
        </r>
      </text>
    </comment>
    <comment ref="G95" authorId="0" shapeId="0" xr:uid="{4AEA638B-65C8-4423-A526-1ABE190B0A42}">
      <text>
        <r>
          <rPr>
            <b/>
            <sz val="9"/>
            <color indexed="81"/>
            <rFont val="Tahoma"/>
            <family val="2"/>
          </rPr>
          <t>CEPICI:Prière lier la DD scannée</t>
        </r>
        <r>
          <rPr>
            <sz val="9"/>
            <color indexed="81"/>
            <rFont val="Tahoma"/>
            <family val="2"/>
          </rPr>
          <t xml:space="preserve">
</t>
        </r>
      </text>
    </comment>
    <comment ref="F96" authorId="0" shapeId="0" xr:uid="{E48EB614-5556-4A4C-99CD-308C8FCB6B8F}">
      <text>
        <r>
          <rPr>
            <b/>
            <sz val="9"/>
            <color indexed="81"/>
            <rFont val="Tahoma"/>
            <family val="2"/>
          </rPr>
          <t>CEPICI:Prière lier la facture scannée</t>
        </r>
        <r>
          <rPr>
            <sz val="9"/>
            <color indexed="81"/>
            <rFont val="Tahoma"/>
            <family val="2"/>
          </rPr>
          <t xml:space="preserve">
</t>
        </r>
      </text>
    </comment>
    <comment ref="G96" authorId="0" shapeId="0" xr:uid="{98478DC7-3520-49AB-BB08-582ACD8D3418}">
      <text>
        <r>
          <rPr>
            <b/>
            <sz val="9"/>
            <color indexed="81"/>
            <rFont val="Tahoma"/>
            <family val="2"/>
          </rPr>
          <t>CEPICI:Prière lier la DD scannée</t>
        </r>
        <r>
          <rPr>
            <sz val="9"/>
            <color indexed="81"/>
            <rFont val="Tahoma"/>
            <family val="2"/>
          </rPr>
          <t xml:space="preserve">
</t>
        </r>
      </text>
    </comment>
    <comment ref="F97" authorId="0" shapeId="0" xr:uid="{BB6F1715-1424-443C-84FD-9B1A1CAAD3A2}">
      <text>
        <r>
          <rPr>
            <b/>
            <sz val="9"/>
            <color indexed="81"/>
            <rFont val="Tahoma"/>
            <family val="2"/>
          </rPr>
          <t>CEPICI:Prière lier la facture scannée</t>
        </r>
        <r>
          <rPr>
            <sz val="9"/>
            <color indexed="81"/>
            <rFont val="Tahoma"/>
            <family val="2"/>
          </rPr>
          <t xml:space="preserve">
</t>
        </r>
      </text>
    </comment>
    <comment ref="G97" authorId="0" shapeId="0" xr:uid="{A310AE22-17CA-4753-A961-FB60E3647086}">
      <text>
        <r>
          <rPr>
            <b/>
            <sz val="9"/>
            <color indexed="81"/>
            <rFont val="Tahoma"/>
            <family val="2"/>
          </rPr>
          <t>CEPICI:Prière lier la DD scannée</t>
        </r>
        <r>
          <rPr>
            <sz val="9"/>
            <color indexed="81"/>
            <rFont val="Tahoma"/>
            <family val="2"/>
          </rPr>
          <t xml:space="preserve">
</t>
        </r>
      </text>
    </comment>
    <comment ref="F98" authorId="0" shapeId="0" xr:uid="{DCE6D5A9-84AF-4134-A5E2-7D3225BAFA17}">
      <text>
        <r>
          <rPr>
            <b/>
            <sz val="9"/>
            <color indexed="81"/>
            <rFont val="Tahoma"/>
            <family val="2"/>
          </rPr>
          <t>CEPICI:Prière lier la facture scannée</t>
        </r>
        <r>
          <rPr>
            <sz val="9"/>
            <color indexed="81"/>
            <rFont val="Tahoma"/>
            <family val="2"/>
          </rPr>
          <t xml:space="preserve">
</t>
        </r>
      </text>
    </comment>
    <comment ref="G98" authorId="0" shapeId="0" xr:uid="{15EBF6B3-AC9A-455E-BD0F-BD1ACA757240}">
      <text>
        <r>
          <rPr>
            <b/>
            <sz val="9"/>
            <color indexed="81"/>
            <rFont val="Tahoma"/>
            <family val="2"/>
          </rPr>
          <t>CEPICI:Prière lier la DD scannée</t>
        </r>
        <r>
          <rPr>
            <sz val="9"/>
            <color indexed="81"/>
            <rFont val="Tahoma"/>
            <family val="2"/>
          </rPr>
          <t xml:space="preserve">
</t>
        </r>
      </text>
    </comment>
    <comment ref="F99" authorId="0" shapeId="0" xr:uid="{ED60EDC3-2D76-4823-9C06-A1316E38F4D1}">
      <text>
        <r>
          <rPr>
            <b/>
            <sz val="9"/>
            <color indexed="81"/>
            <rFont val="Tahoma"/>
            <family val="2"/>
          </rPr>
          <t>CEPICI:Prière lier la facture scannée</t>
        </r>
        <r>
          <rPr>
            <sz val="9"/>
            <color indexed="81"/>
            <rFont val="Tahoma"/>
            <family val="2"/>
          </rPr>
          <t xml:space="preserve">
</t>
        </r>
      </text>
    </comment>
    <comment ref="G99" authorId="0" shapeId="0" xr:uid="{3E6D5EB5-8DA5-4F00-B0FF-922E82B0FF5F}">
      <text>
        <r>
          <rPr>
            <b/>
            <sz val="9"/>
            <color indexed="81"/>
            <rFont val="Tahoma"/>
            <family val="2"/>
          </rPr>
          <t>CEPICI:Prière lier la DD scannée</t>
        </r>
        <r>
          <rPr>
            <sz val="9"/>
            <color indexed="81"/>
            <rFont val="Tahoma"/>
            <family val="2"/>
          </rPr>
          <t xml:space="preserve">
</t>
        </r>
      </text>
    </comment>
    <comment ref="F100" authorId="0" shapeId="0" xr:uid="{A4EEA8AD-CBE2-4A87-AF65-BB5915B90335}">
      <text>
        <r>
          <rPr>
            <b/>
            <sz val="9"/>
            <color indexed="81"/>
            <rFont val="Tahoma"/>
            <family val="2"/>
          </rPr>
          <t>CEPICI:Prière lier la facture scannée</t>
        </r>
        <r>
          <rPr>
            <sz val="9"/>
            <color indexed="81"/>
            <rFont val="Tahoma"/>
            <family val="2"/>
          </rPr>
          <t xml:space="preserve">
</t>
        </r>
      </text>
    </comment>
    <comment ref="G100" authorId="0" shapeId="0" xr:uid="{319B5B3A-065E-4A1C-BD37-1BE6E343EBC8}">
      <text>
        <r>
          <rPr>
            <b/>
            <sz val="9"/>
            <color indexed="81"/>
            <rFont val="Tahoma"/>
            <family val="2"/>
          </rPr>
          <t>CEPICI:Prière lier la DD scannée</t>
        </r>
        <r>
          <rPr>
            <sz val="9"/>
            <color indexed="81"/>
            <rFont val="Tahoma"/>
            <family val="2"/>
          </rPr>
          <t xml:space="preserve">
</t>
        </r>
      </text>
    </comment>
    <comment ref="F101" authorId="0" shapeId="0" xr:uid="{BFB379FD-7D7D-449C-B794-5908577A4A8F}">
      <text>
        <r>
          <rPr>
            <b/>
            <sz val="9"/>
            <color indexed="81"/>
            <rFont val="Tahoma"/>
            <family val="2"/>
          </rPr>
          <t>CEPICI:Prière lier la facture scannée</t>
        </r>
        <r>
          <rPr>
            <sz val="9"/>
            <color indexed="81"/>
            <rFont val="Tahoma"/>
            <family val="2"/>
          </rPr>
          <t xml:space="preserve">
</t>
        </r>
      </text>
    </comment>
    <comment ref="G101" authorId="0" shapeId="0" xr:uid="{01B4293D-A96F-48E9-84BB-27B02D5CD086}">
      <text>
        <r>
          <rPr>
            <b/>
            <sz val="9"/>
            <color indexed="81"/>
            <rFont val="Tahoma"/>
            <family val="2"/>
          </rPr>
          <t>CEPICI:Prière lier la DD scannée</t>
        </r>
        <r>
          <rPr>
            <sz val="9"/>
            <color indexed="81"/>
            <rFont val="Tahoma"/>
            <family val="2"/>
          </rPr>
          <t xml:space="preserve">
</t>
        </r>
      </text>
    </comment>
    <comment ref="F102" authorId="0" shapeId="0" xr:uid="{10019FC2-CBBB-4F83-BABD-10D8414063F5}">
      <text>
        <r>
          <rPr>
            <b/>
            <sz val="9"/>
            <color indexed="81"/>
            <rFont val="Tahoma"/>
            <family val="2"/>
          </rPr>
          <t>CEPICI:Prière lier la facture scannée</t>
        </r>
        <r>
          <rPr>
            <sz val="9"/>
            <color indexed="81"/>
            <rFont val="Tahoma"/>
            <family val="2"/>
          </rPr>
          <t xml:space="preserve">
</t>
        </r>
      </text>
    </comment>
    <comment ref="G102" authorId="0" shapeId="0" xr:uid="{0C35729B-2092-4DAE-A5D0-CD83E93194DE}">
      <text>
        <r>
          <rPr>
            <b/>
            <sz val="9"/>
            <color indexed="81"/>
            <rFont val="Tahoma"/>
            <family val="2"/>
          </rPr>
          <t>CEPICI:Prière lier la DD scannée</t>
        </r>
        <r>
          <rPr>
            <sz val="9"/>
            <color indexed="81"/>
            <rFont val="Tahoma"/>
            <family val="2"/>
          </rPr>
          <t xml:space="preserve">
</t>
        </r>
      </text>
    </comment>
    <comment ref="F103" authorId="0" shapeId="0" xr:uid="{E659D6F2-B1C8-4E7E-B9AC-1CE4D443EC6F}">
      <text>
        <r>
          <rPr>
            <b/>
            <sz val="9"/>
            <color indexed="81"/>
            <rFont val="Tahoma"/>
            <family val="2"/>
          </rPr>
          <t>CEPICI:Prière lier la facture scannée</t>
        </r>
        <r>
          <rPr>
            <sz val="9"/>
            <color indexed="81"/>
            <rFont val="Tahoma"/>
            <family val="2"/>
          </rPr>
          <t xml:space="preserve">
</t>
        </r>
      </text>
    </comment>
    <comment ref="G103" authorId="0" shapeId="0" xr:uid="{396E4C4B-53E3-49C3-9536-DA247314879B}">
      <text>
        <r>
          <rPr>
            <b/>
            <sz val="9"/>
            <color indexed="81"/>
            <rFont val="Tahoma"/>
            <family val="2"/>
          </rPr>
          <t>CEPICI:Prière lier la DD scannée</t>
        </r>
        <r>
          <rPr>
            <sz val="9"/>
            <color indexed="81"/>
            <rFont val="Tahoma"/>
            <family val="2"/>
          </rPr>
          <t xml:space="preserve">
</t>
        </r>
      </text>
    </comment>
    <comment ref="F104" authorId="0" shapeId="0" xr:uid="{52CC0037-7F51-4FA5-8070-5A6BCF7928DC}">
      <text>
        <r>
          <rPr>
            <b/>
            <sz val="9"/>
            <color indexed="81"/>
            <rFont val="Tahoma"/>
            <family val="2"/>
          </rPr>
          <t>CEPICI:Prière lier la facture scannée</t>
        </r>
        <r>
          <rPr>
            <sz val="9"/>
            <color indexed="81"/>
            <rFont val="Tahoma"/>
            <family val="2"/>
          </rPr>
          <t xml:space="preserve">
</t>
        </r>
      </text>
    </comment>
    <comment ref="G104" authorId="0" shapeId="0" xr:uid="{5F411AEE-A0FF-47F8-8D7B-3812B60BE5FE}">
      <text>
        <r>
          <rPr>
            <b/>
            <sz val="9"/>
            <color indexed="81"/>
            <rFont val="Tahoma"/>
            <family val="2"/>
          </rPr>
          <t>CEPICI:Prière lier la DD scannée</t>
        </r>
        <r>
          <rPr>
            <sz val="9"/>
            <color indexed="81"/>
            <rFont val="Tahoma"/>
            <family val="2"/>
          </rPr>
          <t xml:space="preserve">
</t>
        </r>
      </text>
    </comment>
    <comment ref="F105" authorId="0" shapeId="0" xr:uid="{58ED1713-DBD6-4113-BE86-091FA0FA68F0}">
      <text>
        <r>
          <rPr>
            <b/>
            <sz val="9"/>
            <color indexed="81"/>
            <rFont val="Tahoma"/>
            <family val="2"/>
          </rPr>
          <t>CEPICI:Prière lier la facture scannée</t>
        </r>
        <r>
          <rPr>
            <sz val="9"/>
            <color indexed="81"/>
            <rFont val="Tahoma"/>
            <family val="2"/>
          </rPr>
          <t xml:space="preserve">
</t>
        </r>
      </text>
    </comment>
    <comment ref="G105" authorId="0" shapeId="0" xr:uid="{9CEF49A4-B184-488F-ABD6-A33AAE54816E}">
      <text>
        <r>
          <rPr>
            <b/>
            <sz val="9"/>
            <color indexed="81"/>
            <rFont val="Tahoma"/>
            <family val="2"/>
          </rPr>
          <t>CEPICI:Prière lier la DD scannée</t>
        </r>
        <r>
          <rPr>
            <sz val="9"/>
            <color indexed="81"/>
            <rFont val="Tahoma"/>
            <family val="2"/>
          </rPr>
          <t xml:space="preserve">
</t>
        </r>
      </text>
    </comment>
    <comment ref="F106" authorId="0" shapeId="0" xr:uid="{196ED182-CC59-4416-B48C-5DAD175C18B1}">
      <text>
        <r>
          <rPr>
            <b/>
            <sz val="9"/>
            <color indexed="81"/>
            <rFont val="Tahoma"/>
            <family val="2"/>
          </rPr>
          <t>CEPICI:Prière lier la facture scannée</t>
        </r>
        <r>
          <rPr>
            <sz val="9"/>
            <color indexed="81"/>
            <rFont val="Tahoma"/>
            <family val="2"/>
          </rPr>
          <t xml:space="preserve">
</t>
        </r>
      </text>
    </comment>
    <comment ref="G106" authorId="0" shapeId="0" xr:uid="{365667BB-DE8E-46B7-967C-F32348606E21}">
      <text>
        <r>
          <rPr>
            <b/>
            <sz val="9"/>
            <color indexed="81"/>
            <rFont val="Tahoma"/>
            <family val="2"/>
          </rPr>
          <t>CEPICI:Prière lier la DD scannée</t>
        </r>
        <r>
          <rPr>
            <sz val="9"/>
            <color indexed="81"/>
            <rFont val="Tahoma"/>
            <family val="2"/>
          </rPr>
          <t xml:space="preserve">
</t>
        </r>
      </text>
    </comment>
    <comment ref="F107" authorId="0" shapeId="0" xr:uid="{7E696299-E3BC-4CA4-8804-8E958C5D27E6}">
      <text>
        <r>
          <rPr>
            <b/>
            <sz val="9"/>
            <color indexed="81"/>
            <rFont val="Tahoma"/>
            <family val="2"/>
          </rPr>
          <t>CEPICI:Prière lier la facture scannée</t>
        </r>
        <r>
          <rPr>
            <sz val="9"/>
            <color indexed="81"/>
            <rFont val="Tahoma"/>
            <family val="2"/>
          </rPr>
          <t xml:space="preserve">
</t>
        </r>
      </text>
    </comment>
    <comment ref="G107" authorId="0" shapeId="0" xr:uid="{1B5FF07A-3754-456B-895A-A5D036BB0D77}">
      <text>
        <r>
          <rPr>
            <b/>
            <sz val="9"/>
            <color indexed="81"/>
            <rFont val="Tahoma"/>
            <family val="2"/>
          </rPr>
          <t>CEPICI:Prière lier la DD scannée</t>
        </r>
        <r>
          <rPr>
            <sz val="9"/>
            <color indexed="81"/>
            <rFont val="Tahoma"/>
            <family val="2"/>
          </rPr>
          <t xml:space="preserve">
</t>
        </r>
      </text>
    </comment>
    <comment ref="F108" authorId="0" shapeId="0" xr:uid="{3D8C1B8A-812C-40FA-8417-F5C0B9F1B2C0}">
      <text>
        <r>
          <rPr>
            <b/>
            <sz val="9"/>
            <color indexed="81"/>
            <rFont val="Tahoma"/>
            <family val="2"/>
          </rPr>
          <t>CEPICI:Prière lier la facture scannée</t>
        </r>
        <r>
          <rPr>
            <sz val="9"/>
            <color indexed="81"/>
            <rFont val="Tahoma"/>
            <family val="2"/>
          </rPr>
          <t xml:space="preserve">
</t>
        </r>
      </text>
    </comment>
    <comment ref="G108" authorId="0" shapeId="0" xr:uid="{EA133AD8-8526-4DEA-9490-34993B356309}">
      <text>
        <r>
          <rPr>
            <b/>
            <sz val="9"/>
            <color indexed="81"/>
            <rFont val="Tahoma"/>
            <family val="2"/>
          </rPr>
          <t>CEPICI:Prière lier la DD scannée</t>
        </r>
        <r>
          <rPr>
            <sz val="9"/>
            <color indexed="81"/>
            <rFont val="Tahoma"/>
            <family val="2"/>
          </rPr>
          <t xml:space="preserve">
</t>
        </r>
      </text>
    </comment>
    <comment ref="F109" authorId="0" shapeId="0" xr:uid="{C640DAF3-D949-4B28-BB0E-1D424A72F5DF}">
      <text>
        <r>
          <rPr>
            <b/>
            <sz val="9"/>
            <color indexed="81"/>
            <rFont val="Tahoma"/>
            <family val="2"/>
          </rPr>
          <t>CEPICI:Prière lier la facture scannée</t>
        </r>
        <r>
          <rPr>
            <sz val="9"/>
            <color indexed="81"/>
            <rFont val="Tahoma"/>
            <family val="2"/>
          </rPr>
          <t xml:space="preserve">
</t>
        </r>
      </text>
    </comment>
    <comment ref="G109" authorId="0" shapeId="0" xr:uid="{A5963094-1091-41A6-A4FD-AB49503922A8}">
      <text>
        <r>
          <rPr>
            <b/>
            <sz val="9"/>
            <color indexed="81"/>
            <rFont val="Tahoma"/>
            <family val="2"/>
          </rPr>
          <t>CEPICI:Prière lier la DD scannée</t>
        </r>
        <r>
          <rPr>
            <sz val="9"/>
            <color indexed="81"/>
            <rFont val="Tahoma"/>
            <family val="2"/>
          </rPr>
          <t xml:space="preserve">
</t>
        </r>
      </text>
    </comment>
    <comment ref="F110" authorId="0" shapeId="0" xr:uid="{95435940-BBF0-4D9D-9DAB-2C4B9F35E3EB}">
      <text>
        <r>
          <rPr>
            <b/>
            <sz val="9"/>
            <color indexed="81"/>
            <rFont val="Tahoma"/>
            <family val="2"/>
          </rPr>
          <t>CEPICI:Prière lier la facture scannée</t>
        </r>
        <r>
          <rPr>
            <sz val="9"/>
            <color indexed="81"/>
            <rFont val="Tahoma"/>
            <family val="2"/>
          </rPr>
          <t xml:space="preserve">
</t>
        </r>
      </text>
    </comment>
    <comment ref="G110" authorId="0" shapeId="0" xr:uid="{4A6915D1-06DD-41D3-8772-88135A9731A8}">
      <text>
        <r>
          <rPr>
            <b/>
            <sz val="9"/>
            <color indexed="81"/>
            <rFont val="Tahoma"/>
            <family val="2"/>
          </rPr>
          <t>CEPICI:Prière lier la DD scannée</t>
        </r>
        <r>
          <rPr>
            <sz val="9"/>
            <color indexed="81"/>
            <rFont val="Tahoma"/>
            <family val="2"/>
          </rPr>
          <t xml:space="preserve">
</t>
        </r>
      </text>
    </comment>
    <comment ref="F111" authorId="0" shapeId="0" xr:uid="{470693C6-613B-435F-8A27-DE0AEFA1551E}">
      <text>
        <r>
          <rPr>
            <b/>
            <sz val="9"/>
            <color indexed="81"/>
            <rFont val="Tahoma"/>
            <family val="2"/>
          </rPr>
          <t>CEPICI:Prière lier la facture scannée</t>
        </r>
        <r>
          <rPr>
            <sz val="9"/>
            <color indexed="81"/>
            <rFont val="Tahoma"/>
            <family val="2"/>
          </rPr>
          <t xml:space="preserve">
</t>
        </r>
      </text>
    </comment>
    <comment ref="G111" authorId="0" shapeId="0" xr:uid="{977EF770-FFB0-41BD-8DAE-90FF0F90C036}">
      <text>
        <r>
          <rPr>
            <b/>
            <sz val="9"/>
            <color indexed="81"/>
            <rFont val="Tahoma"/>
            <family val="2"/>
          </rPr>
          <t>CEPICI:Prière lier la DD scannée</t>
        </r>
        <r>
          <rPr>
            <sz val="9"/>
            <color indexed="81"/>
            <rFont val="Tahoma"/>
            <family val="2"/>
          </rPr>
          <t xml:space="preserve">
</t>
        </r>
      </text>
    </comment>
    <comment ref="F112" authorId="0" shapeId="0" xr:uid="{77653AC3-F9E9-4512-B8C8-0DA4A022325B}">
      <text>
        <r>
          <rPr>
            <b/>
            <sz val="9"/>
            <color indexed="81"/>
            <rFont val="Tahoma"/>
            <family val="2"/>
          </rPr>
          <t>CEPICI:Prière lier la facture scannée</t>
        </r>
        <r>
          <rPr>
            <sz val="9"/>
            <color indexed="81"/>
            <rFont val="Tahoma"/>
            <family val="2"/>
          </rPr>
          <t xml:space="preserve">
</t>
        </r>
      </text>
    </comment>
    <comment ref="G112" authorId="0" shapeId="0" xr:uid="{EDE39D85-6F15-4D3C-A4E3-3094BAA9219A}">
      <text>
        <r>
          <rPr>
            <b/>
            <sz val="9"/>
            <color indexed="81"/>
            <rFont val="Tahoma"/>
            <family val="2"/>
          </rPr>
          <t>CEPICI:Prière lier la DD scannée</t>
        </r>
        <r>
          <rPr>
            <sz val="9"/>
            <color indexed="81"/>
            <rFont val="Tahoma"/>
            <family val="2"/>
          </rPr>
          <t xml:space="preserve">
</t>
        </r>
      </text>
    </comment>
    <comment ref="F113" authorId="0" shapeId="0" xr:uid="{42EB6B89-769D-4ECC-9B41-6A90EBCF660A}">
      <text>
        <r>
          <rPr>
            <b/>
            <sz val="9"/>
            <color indexed="81"/>
            <rFont val="Tahoma"/>
            <family val="2"/>
          </rPr>
          <t>CEPICI:Prière lier la facture scannée</t>
        </r>
        <r>
          <rPr>
            <sz val="9"/>
            <color indexed="81"/>
            <rFont val="Tahoma"/>
            <family val="2"/>
          </rPr>
          <t xml:space="preserve">
</t>
        </r>
      </text>
    </comment>
    <comment ref="G113" authorId="0" shapeId="0" xr:uid="{C4496E8A-3B08-47B1-8662-67490470B287}">
      <text>
        <r>
          <rPr>
            <b/>
            <sz val="9"/>
            <color indexed="81"/>
            <rFont val="Tahoma"/>
            <family val="2"/>
          </rPr>
          <t>CEPICI:Prière lier la DD scannée</t>
        </r>
        <r>
          <rPr>
            <sz val="9"/>
            <color indexed="81"/>
            <rFont val="Tahoma"/>
            <family val="2"/>
          </rPr>
          <t xml:space="preserve">
</t>
        </r>
      </text>
    </comment>
    <comment ref="F114" authorId="0" shapeId="0" xr:uid="{648FC71C-5E7D-4D2B-8130-F9D321665532}">
      <text>
        <r>
          <rPr>
            <b/>
            <sz val="9"/>
            <color indexed="81"/>
            <rFont val="Tahoma"/>
            <family val="2"/>
          </rPr>
          <t>CEPICI:Prière lier la facture scannée</t>
        </r>
        <r>
          <rPr>
            <sz val="9"/>
            <color indexed="81"/>
            <rFont val="Tahoma"/>
            <family val="2"/>
          </rPr>
          <t xml:space="preserve">
</t>
        </r>
      </text>
    </comment>
    <comment ref="G114" authorId="0" shapeId="0" xr:uid="{36057A2C-3E85-44B2-9991-9C142B50A048}">
      <text>
        <r>
          <rPr>
            <b/>
            <sz val="9"/>
            <color indexed="81"/>
            <rFont val="Tahoma"/>
            <family val="2"/>
          </rPr>
          <t>CEPICI:Prière lier la DD scannée</t>
        </r>
        <r>
          <rPr>
            <sz val="9"/>
            <color indexed="81"/>
            <rFont val="Tahoma"/>
            <family val="2"/>
          </rPr>
          <t xml:space="preserve">
</t>
        </r>
      </text>
    </comment>
    <comment ref="F115" authorId="0" shapeId="0" xr:uid="{334BD4FF-E17B-4A00-A6A5-50C8AA11CB34}">
      <text>
        <r>
          <rPr>
            <b/>
            <sz val="9"/>
            <color indexed="81"/>
            <rFont val="Tahoma"/>
            <family val="2"/>
          </rPr>
          <t>CEPICI:Prière lier la facture scannée</t>
        </r>
        <r>
          <rPr>
            <sz val="9"/>
            <color indexed="81"/>
            <rFont val="Tahoma"/>
            <family val="2"/>
          </rPr>
          <t xml:space="preserve">
</t>
        </r>
      </text>
    </comment>
    <comment ref="G115" authorId="0" shapeId="0" xr:uid="{B1B17060-89C5-47F1-8936-A524E26AF167}">
      <text>
        <r>
          <rPr>
            <b/>
            <sz val="9"/>
            <color indexed="81"/>
            <rFont val="Tahoma"/>
            <family val="2"/>
          </rPr>
          <t>CEPICI:Prière lier la DD scannée</t>
        </r>
        <r>
          <rPr>
            <sz val="9"/>
            <color indexed="81"/>
            <rFont val="Tahoma"/>
            <family val="2"/>
          </rPr>
          <t xml:space="preserve">
</t>
        </r>
      </text>
    </comment>
    <comment ref="F116" authorId="0" shapeId="0" xr:uid="{068F252C-EFA4-482A-BB6A-8D556222AEB0}">
      <text>
        <r>
          <rPr>
            <b/>
            <sz val="9"/>
            <color indexed="81"/>
            <rFont val="Tahoma"/>
            <family val="2"/>
          </rPr>
          <t>CEPICI:Prière lier la facture scannée</t>
        </r>
        <r>
          <rPr>
            <sz val="9"/>
            <color indexed="81"/>
            <rFont val="Tahoma"/>
            <family val="2"/>
          </rPr>
          <t xml:space="preserve">
</t>
        </r>
      </text>
    </comment>
    <comment ref="G116" authorId="0" shapeId="0" xr:uid="{98F25D12-C7CB-4C9D-9CE8-9E99311CE885}">
      <text>
        <r>
          <rPr>
            <b/>
            <sz val="9"/>
            <color indexed="81"/>
            <rFont val="Tahoma"/>
            <family val="2"/>
          </rPr>
          <t>CEPICI:Prière lier la DD scannée</t>
        </r>
        <r>
          <rPr>
            <sz val="9"/>
            <color indexed="81"/>
            <rFont val="Tahoma"/>
            <family val="2"/>
          </rPr>
          <t xml:space="preserve">
</t>
        </r>
      </text>
    </comment>
    <comment ref="F117" authorId="0" shapeId="0" xr:uid="{0EA5C290-104A-4EE1-A711-664B6194C367}">
      <text>
        <r>
          <rPr>
            <b/>
            <sz val="9"/>
            <color indexed="81"/>
            <rFont val="Tahoma"/>
            <family val="2"/>
          </rPr>
          <t>CEPICI:Prière lier la facture scannée</t>
        </r>
        <r>
          <rPr>
            <sz val="9"/>
            <color indexed="81"/>
            <rFont val="Tahoma"/>
            <family val="2"/>
          </rPr>
          <t xml:space="preserve">
</t>
        </r>
      </text>
    </comment>
    <comment ref="G117" authorId="0" shapeId="0" xr:uid="{37854724-D22B-4C7C-83C2-1F2AA5FAAD53}">
      <text>
        <r>
          <rPr>
            <b/>
            <sz val="9"/>
            <color indexed="81"/>
            <rFont val="Tahoma"/>
            <family val="2"/>
          </rPr>
          <t>CEPICI:Prière lier la DD scannée</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Michèle ABOUE</author>
  </authors>
  <commentList>
    <comment ref="F20" authorId="0" shapeId="0" xr:uid="{2F0A70EF-9059-47F5-AB37-59BB0320B3FB}">
      <text>
        <r>
          <rPr>
            <b/>
            <sz val="9"/>
            <color indexed="81"/>
            <rFont val="Tahoma"/>
            <family val="2"/>
          </rPr>
          <t>CEPICI:Prière lier la facture scannée</t>
        </r>
        <r>
          <rPr>
            <sz val="9"/>
            <color indexed="81"/>
            <rFont val="Tahoma"/>
            <family val="2"/>
          </rPr>
          <t xml:space="preserve">
</t>
        </r>
      </text>
    </comment>
    <comment ref="G20" authorId="0" shapeId="0" xr:uid="{714C534C-6AB4-412B-9D35-F79D71EE7F19}">
      <text>
        <r>
          <rPr>
            <b/>
            <sz val="9"/>
            <color indexed="81"/>
            <rFont val="Tahoma"/>
            <family val="2"/>
          </rPr>
          <t>CEPICI:Prière lier la DD scannée</t>
        </r>
        <r>
          <rPr>
            <sz val="9"/>
            <color indexed="81"/>
            <rFont val="Tahoma"/>
            <family val="2"/>
          </rPr>
          <t xml:space="preserve">
</t>
        </r>
      </text>
    </comment>
    <comment ref="F21" authorId="0" shapeId="0" xr:uid="{D5967627-A4B3-4D32-BB65-163278767ADF}">
      <text>
        <r>
          <rPr>
            <b/>
            <sz val="9"/>
            <color indexed="81"/>
            <rFont val="Tahoma"/>
            <family val="2"/>
          </rPr>
          <t>CEPICI:Prière lier la facture scannée</t>
        </r>
        <r>
          <rPr>
            <sz val="9"/>
            <color indexed="81"/>
            <rFont val="Tahoma"/>
            <family val="2"/>
          </rPr>
          <t xml:space="preserve">
</t>
        </r>
      </text>
    </comment>
    <comment ref="G21" authorId="0" shapeId="0" xr:uid="{C0703B4D-0755-4728-AD5A-5F39D70C57EF}">
      <text>
        <r>
          <rPr>
            <b/>
            <sz val="9"/>
            <color indexed="81"/>
            <rFont val="Tahoma"/>
            <family val="2"/>
          </rPr>
          <t>CEPICI:Prière lier la DD scannée</t>
        </r>
        <r>
          <rPr>
            <sz val="9"/>
            <color indexed="81"/>
            <rFont val="Tahoma"/>
            <family val="2"/>
          </rPr>
          <t xml:space="preserve">
</t>
        </r>
      </text>
    </comment>
    <comment ref="F22" authorId="0" shapeId="0" xr:uid="{7353B247-CADD-4D07-9E16-E47F6F8A440A}">
      <text>
        <r>
          <rPr>
            <b/>
            <sz val="9"/>
            <color indexed="81"/>
            <rFont val="Tahoma"/>
            <family val="2"/>
          </rPr>
          <t>CEPICI:Prière lier la facture scannée</t>
        </r>
        <r>
          <rPr>
            <sz val="9"/>
            <color indexed="81"/>
            <rFont val="Tahoma"/>
            <family val="2"/>
          </rPr>
          <t xml:space="preserve">
</t>
        </r>
      </text>
    </comment>
    <comment ref="G22" authorId="0" shapeId="0" xr:uid="{5E51F0CE-C194-4A0B-8770-FE80A384FCF2}">
      <text>
        <r>
          <rPr>
            <b/>
            <sz val="9"/>
            <color indexed="81"/>
            <rFont val="Tahoma"/>
            <family val="2"/>
          </rPr>
          <t>CEPICI:Prière lier la DD scannée</t>
        </r>
        <r>
          <rPr>
            <sz val="9"/>
            <color indexed="81"/>
            <rFont val="Tahoma"/>
            <family val="2"/>
          </rPr>
          <t xml:space="preserve">
</t>
        </r>
      </text>
    </comment>
    <comment ref="F23" authorId="0" shapeId="0" xr:uid="{FF02D0C7-F096-4331-899B-B80C7819B960}">
      <text>
        <r>
          <rPr>
            <b/>
            <sz val="9"/>
            <color indexed="81"/>
            <rFont val="Tahoma"/>
            <family val="2"/>
          </rPr>
          <t>CEPICI:Prière lier la facture scannée</t>
        </r>
        <r>
          <rPr>
            <sz val="9"/>
            <color indexed="81"/>
            <rFont val="Tahoma"/>
            <family val="2"/>
          </rPr>
          <t xml:space="preserve">
</t>
        </r>
      </text>
    </comment>
    <comment ref="G23" authorId="0" shapeId="0" xr:uid="{49FE0274-D4C4-4FDC-B85D-EAAF83C2540A}">
      <text>
        <r>
          <rPr>
            <b/>
            <sz val="9"/>
            <color indexed="81"/>
            <rFont val="Tahoma"/>
            <family val="2"/>
          </rPr>
          <t>CEPICI:Prière lier la DD scannée</t>
        </r>
        <r>
          <rPr>
            <sz val="9"/>
            <color indexed="81"/>
            <rFont val="Tahoma"/>
            <family val="2"/>
          </rPr>
          <t xml:space="preserve">
</t>
        </r>
      </text>
    </comment>
    <comment ref="F24" authorId="0" shapeId="0" xr:uid="{1067F20A-6F02-49C5-979C-CFD4FC554F2F}">
      <text>
        <r>
          <rPr>
            <b/>
            <sz val="9"/>
            <color indexed="81"/>
            <rFont val="Tahoma"/>
            <family val="2"/>
          </rPr>
          <t>CEPICI:Prière lier la facture scannée</t>
        </r>
        <r>
          <rPr>
            <sz val="9"/>
            <color indexed="81"/>
            <rFont val="Tahoma"/>
            <family val="2"/>
          </rPr>
          <t xml:space="preserve">
</t>
        </r>
      </text>
    </comment>
    <comment ref="G24" authorId="0" shapeId="0" xr:uid="{C9B3DBC7-CEF5-4FBA-8F22-B50A2DCC98A2}">
      <text>
        <r>
          <rPr>
            <b/>
            <sz val="9"/>
            <color indexed="81"/>
            <rFont val="Tahoma"/>
            <family val="2"/>
          </rPr>
          <t>CEPICI:Prière lier la DD scannée</t>
        </r>
        <r>
          <rPr>
            <sz val="9"/>
            <color indexed="81"/>
            <rFont val="Tahoma"/>
            <family val="2"/>
          </rPr>
          <t xml:space="preserve">
</t>
        </r>
      </text>
    </comment>
    <comment ref="F25" authorId="0" shapeId="0" xr:uid="{7CCC17B7-2027-4762-9269-5D054AC4709F}">
      <text>
        <r>
          <rPr>
            <b/>
            <sz val="9"/>
            <color indexed="81"/>
            <rFont val="Tahoma"/>
            <family val="2"/>
          </rPr>
          <t>CEPICI:Prière lier la facture scannée</t>
        </r>
        <r>
          <rPr>
            <sz val="9"/>
            <color indexed="81"/>
            <rFont val="Tahoma"/>
            <family val="2"/>
          </rPr>
          <t xml:space="preserve">
</t>
        </r>
      </text>
    </comment>
    <comment ref="G25" authorId="0" shapeId="0" xr:uid="{F907B152-3F87-463D-94FB-25EC802C575E}">
      <text>
        <r>
          <rPr>
            <b/>
            <sz val="9"/>
            <color indexed="81"/>
            <rFont val="Tahoma"/>
            <family val="2"/>
          </rPr>
          <t>CEPICI:Prière lier la DD scannée</t>
        </r>
        <r>
          <rPr>
            <sz val="9"/>
            <color indexed="81"/>
            <rFont val="Tahoma"/>
            <family val="2"/>
          </rPr>
          <t xml:space="preserve">
</t>
        </r>
      </text>
    </comment>
    <comment ref="F26" authorId="0" shapeId="0" xr:uid="{1A519188-36CA-4F7B-8347-06C4559AAB0B}">
      <text>
        <r>
          <rPr>
            <b/>
            <sz val="9"/>
            <color indexed="81"/>
            <rFont val="Tahoma"/>
            <family val="2"/>
          </rPr>
          <t>CEPICI:Prière lier la facture scannée</t>
        </r>
        <r>
          <rPr>
            <sz val="9"/>
            <color indexed="81"/>
            <rFont val="Tahoma"/>
            <family val="2"/>
          </rPr>
          <t xml:space="preserve">
</t>
        </r>
      </text>
    </comment>
    <comment ref="G26" authorId="0" shapeId="0" xr:uid="{0A501617-59E9-45A2-BAED-43AF694DA011}">
      <text>
        <r>
          <rPr>
            <b/>
            <sz val="9"/>
            <color indexed="81"/>
            <rFont val="Tahoma"/>
            <family val="2"/>
          </rPr>
          <t>CEPICI:Prière lier la DD scannée</t>
        </r>
        <r>
          <rPr>
            <sz val="9"/>
            <color indexed="81"/>
            <rFont val="Tahoma"/>
            <family val="2"/>
          </rPr>
          <t xml:space="preserve">
</t>
        </r>
      </text>
    </comment>
    <comment ref="F27" authorId="0" shapeId="0" xr:uid="{7964CC51-FFEA-4F8F-95D7-994041D157EC}">
      <text>
        <r>
          <rPr>
            <b/>
            <sz val="9"/>
            <color indexed="81"/>
            <rFont val="Tahoma"/>
            <family val="2"/>
          </rPr>
          <t>CEPICI:Prière lier la facture scannée</t>
        </r>
        <r>
          <rPr>
            <sz val="9"/>
            <color indexed="81"/>
            <rFont val="Tahoma"/>
            <family val="2"/>
          </rPr>
          <t xml:space="preserve">
</t>
        </r>
      </text>
    </comment>
    <comment ref="G27" authorId="0" shapeId="0" xr:uid="{76AC9C0E-0B2B-4141-BA20-80A7F883EB4D}">
      <text>
        <r>
          <rPr>
            <b/>
            <sz val="9"/>
            <color indexed="81"/>
            <rFont val="Tahoma"/>
            <family val="2"/>
          </rPr>
          <t>CEPICI:Prière lier la DD scannée</t>
        </r>
        <r>
          <rPr>
            <sz val="9"/>
            <color indexed="81"/>
            <rFont val="Tahoma"/>
            <family val="2"/>
          </rPr>
          <t xml:space="preserve">
</t>
        </r>
      </text>
    </comment>
    <comment ref="F28" authorId="0" shapeId="0" xr:uid="{EB64B8C0-E2DD-40A5-AC41-05D1CBDCDECF}">
      <text>
        <r>
          <rPr>
            <b/>
            <sz val="9"/>
            <color indexed="81"/>
            <rFont val="Tahoma"/>
            <family val="2"/>
          </rPr>
          <t>CEPICI:Prière lier la facture scannée</t>
        </r>
        <r>
          <rPr>
            <sz val="9"/>
            <color indexed="81"/>
            <rFont val="Tahoma"/>
            <family val="2"/>
          </rPr>
          <t xml:space="preserve">
</t>
        </r>
      </text>
    </comment>
    <comment ref="G28" authorId="0" shapeId="0" xr:uid="{B173858F-816B-4C6B-BA58-D2132885755D}">
      <text>
        <r>
          <rPr>
            <b/>
            <sz val="9"/>
            <color indexed="81"/>
            <rFont val="Tahoma"/>
            <family val="2"/>
          </rPr>
          <t>CEPICI:Prière lier la DD scannée</t>
        </r>
        <r>
          <rPr>
            <sz val="9"/>
            <color indexed="81"/>
            <rFont val="Tahoma"/>
            <family val="2"/>
          </rPr>
          <t xml:space="preserve">
</t>
        </r>
      </text>
    </comment>
    <comment ref="F29" authorId="0" shapeId="0" xr:uid="{5F872F4E-D3AF-4B82-8FB7-82D58788B52F}">
      <text>
        <r>
          <rPr>
            <b/>
            <sz val="9"/>
            <color indexed="81"/>
            <rFont val="Tahoma"/>
            <family val="2"/>
          </rPr>
          <t>CEPICI:Prière lier la facture scannée</t>
        </r>
        <r>
          <rPr>
            <sz val="9"/>
            <color indexed="81"/>
            <rFont val="Tahoma"/>
            <family val="2"/>
          </rPr>
          <t xml:space="preserve">
</t>
        </r>
      </text>
    </comment>
    <comment ref="G29" authorId="0" shapeId="0" xr:uid="{78C8AE94-00C2-4CDA-81E5-426713FBF65C}">
      <text>
        <r>
          <rPr>
            <b/>
            <sz val="9"/>
            <color indexed="81"/>
            <rFont val="Tahoma"/>
            <family val="2"/>
          </rPr>
          <t>CEPICI:Prière lier la DD scannée</t>
        </r>
        <r>
          <rPr>
            <sz val="9"/>
            <color indexed="81"/>
            <rFont val="Tahoma"/>
            <family val="2"/>
          </rPr>
          <t xml:space="preserve">
</t>
        </r>
      </text>
    </comment>
    <comment ref="F30" authorId="0" shapeId="0" xr:uid="{83BBBEC0-5D25-4931-816E-BAF2B5EED6E4}">
      <text>
        <r>
          <rPr>
            <b/>
            <sz val="9"/>
            <color indexed="81"/>
            <rFont val="Tahoma"/>
            <family val="2"/>
          </rPr>
          <t>CEPICI:Prière lier la facture scannée</t>
        </r>
        <r>
          <rPr>
            <sz val="9"/>
            <color indexed="81"/>
            <rFont val="Tahoma"/>
            <family val="2"/>
          </rPr>
          <t xml:space="preserve">
</t>
        </r>
      </text>
    </comment>
    <comment ref="G30" authorId="0" shapeId="0" xr:uid="{0AD96926-2547-419F-96D9-E25E3F25D91C}">
      <text>
        <r>
          <rPr>
            <b/>
            <sz val="9"/>
            <color indexed="81"/>
            <rFont val="Tahoma"/>
            <family val="2"/>
          </rPr>
          <t>CEPICI:Prière lier la DD scannée</t>
        </r>
        <r>
          <rPr>
            <sz val="9"/>
            <color indexed="81"/>
            <rFont val="Tahoma"/>
            <family val="2"/>
          </rPr>
          <t xml:space="preserve">
</t>
        </r>
      </text>
    </comment>
    <comment ref="F31" authorId="0" shapeId="0" xr:uid="{254AF139-47CB-4D51-8152-B5A293A9733A}">
      <text>
        <r>
          <rPr>
            <b/>
            <sz val="9"/>
            <color indexed="81"/>
            <rFont val="Tahoma"/>
            <family val="2"/>
          </rPr>
          <t>CEPICI:Prière lier la facture scannée</t>
        </r>
        <r>
          <rPr>
            <sz val="9"/>
            <color indexed="81"/>
            <rFont val="Tahoma"/>
            <family val="2"/>
          </rPr>
          <t xml:space="preserve">
</t>
        </r>
      </text>
    </comment>
    <comment ref="G31" authorId="0" shapeId="0" xr:uid="{DE47DEFC-AE63-493A-A16C-AE4776FBA292}">
      <text>
        <r>
          <rPr>
            <b/>
            <sz val="9"/>
            <color indexed="81"/>
            <rFont val="Tahoma"/>
            <family val="2"/>
          </rPr>
          <t>CEPICI:Prière lier la DD scannée</t>
        </r>
        <r>
          <rPr>
            <sz val="9"/>
            <color indexed="81"/>
            <rFont val="Tahoma"/>
            <family val="2"/>
          </rPr>
          <t xml:space="preserve">
</t>
        </r>
      </text>
    </comment>
    <comment ref="F32" authorId="0" shapeId="0" xr:uid="{099C9AE0-C938-4F1A-9ACB-6FC338032BA2}">
      <text>
        <r>
          <rPr>
            <b/>
            <sz val="9"/>
            <color indexed="81"/>
            <rFont val="Tahoma"/>
            <family val="2"/>
          </rPr>
          <t>CEPICI:Prière lier la facture scannée</t>
        </r>
        <r>
          <rPr>
            <sz val="9"/>
            <color indexed="81"/>
            <rFont val="Tahoma"/>
            <family val="2"/>
          </rPr>
          <t xml:space="preserve">
</t>
        </r>
      </text>
    </comment>
    <comment ref="G32" authorId="0" shapeId="0" xr:uid="{C32A096F-A7C1-4983-BC77-D5E8FC8961DD}">
      <text>
        <r>
          <rPr>
            <b/>
            <sz val="9"/>
            <color indexed="81"/>
            <rFont val="Tahoma"/>
            <family val="2"/>
          </rPr>
          <t>CEPICI:Prière lier la DD scannée</t>
        </r>
        <r>
          <rPr>
            <sz val="9"/>
            <color indexed="81"/>
            <rFont val="Tahoma"/>
            <family val="2"/>
          </rPr>
          <t xml:space="preserve">
</t>
        </r>
      </text>
    </comment>
    <comment ref="F33" authorId="0" shapeId="0" xr:uid="{092B4806-3458-4182-AF39-37DC72FA58E8}">
      <text>
        <r>
          <rPr>
            <b/>
            <sz val="9"/>
            <color indexed="81"/>
            <rFont val="Tahoma"/>
            <family val="2"/>
          </rPr>
          <t>CEPICI:Prière lier la facture scannée</t>
        </r>
        <r>
          <rPr>
            <sz val="9"/>
            <color indexed="81"/>
            <rFont val="Tahoma"/>
            <family val="2"/>
          </rPr>
          <t xml:space="preserve">
</t>
        </r>
      </text>
    </comment>
    <comment ref="G33" authorId="0" shapeId="0" xr:uid="{2D168673-6FD2-449B-9D76-10C0C3B8ADE2}">
      <text>
        <r>
          <rPr>
            <b/>
            <sz val="9"/>
            <color indexed="81"/>
            <rFont val="Tahoma"/>
            <family val="2"/>
          </rPr>
          <t>CEPICI:Prière lier la DD scannée</t>
        </r>
        <r>
          <rPr>
            <sz val="9"/>
            <color indexed="81"/>
            <rFont val="Tahoma"/>
            <family val="2"/>
          </rPr>
          <t xml:space="preserve">
</t>
        </r>
      </text>
    </comment>
    <comment ref="F34" authorId="0" shapeId="0" xr:uid="{FFFA5EFE-00F1-4897-BE31-7B7A15A3ECCA}">
      <text>
        <r>
          <rPr>
            <b/>
            <sz val="9"/>
            <color indexed="81"/>
            <rFont val="Tahoma"/>
            <family val="2"/>
          </rPr>
          <t>CEPICI:Prière lier la facture scannée</t>
        </r>
        <r>
          <rPr>
            <sz val="9"/>
            <color indexed="81"/>
            <rFont val="Tahoma"/>
            <family val="2"/>
          </rPr>
          <t xml:space="preserve">
</t>
        </r>
      </text>
    </comment>
    <comment ref="G34" authorId="0" shapeId="0" xr:uid="{0A638A8A-D04A-4605-A105-9841BD0B7B40}">
      <text>
        <r>
          <rPr>
            <b/>
            <sz val="9"/>
            <color indexed="81"/>
            <rFont val="Tahoma"/>
            <family val="2"/>
          </rPr>
          <t>CEPICI:Prière lier la DD scannée</t>
        </r>
        <r>
          <rPr>
            <sz val="9"/>
            <color indexed="81"/>
            <rFont val="Tahoma"/>
            <family val="2"/>
          </rPr>
          <t xml:space="preserve">
</t>
        </r>
      </text>
    </comment>
    <comment ref="F35" authorId="0" shapeId="0" xr:uid="{755D774D-BE13-461C-AFF1-A0105810FA1F}">
      <text>
        <r>
          <rPr>
            <b/>
            <sz val="9"/>
            <color indexed="81"/>
            <rFont val="Tahoma"/>
            <family val="2"/>
          </rPr>
          <t>CEPICI:Prière lier la facture scannée</t>
        </r>
        <r>
          <rPr>
            <sz val="9"/>
            <color indexed="81"/>
            <rFont val="Tahoma"/>
            <family val="2"/>
          </rPr>
          <t xml:space="preserve">
</t>
        </r>
      </text>
    </comment>
    <comment ref="G35" authorId="0" shapeId="0" xr:uid="{B983C7CF-F1D3-49C4-86FA-E22C8ABF6DBC}">
      <text>
        <r>
          <rPr>
            <b/>
            <sz val="9"/>
            <color indexed="81"/>
            <rFont val="Tahoma"/>
            <family val="2"/>
          </rPr>
          <t>CEPICI:Prière lier la DD scannée</t>
        </r>
        <r>
          <rPr>
            <sz val="9"/>
            <color indexed="81"/>
            <rFont val="Tahoma"/>
            <family val="2"/>
          </rPr>
          <t xml:space="preserve">
</t>
        </r>
      </text>
    </comment>
    <comment ref="F36" authorId="0" shapeId="0" xr:uid="{9B260A27-4040-4D90-A41A-7F9C704CBE46}">
      <text>
        <r>
          <rPr>
            <b/>
            <sz val="9"/>
            <color indexed="81"/>
            <rFont val="Tahoma"/>
            <family val="2"/>
          </rPr>
          <t>CEPICI:Prière lier la facture scannée</t>
        </r>
        <r>
          <rPr>
            <sz val="9"/>
            <color indexed="81"/>
            <rFont val="Tahoma"/>
            <family val="2"/>
          </rPr>
          <t xml:space="preserve">
</t>
        </r>
      </text>
    </comment>
    <comment ref="G36" authorId="0" shapeId="0" xr:uid="{66987209-A5D0-420D-AB56-C985F5745BE6}">
      <text>
        <r>
          <rPr>
            <b/>
            <sz val="9"/>
            <color indexed="81"/>
            <rFont val="Tahoma"/>
            <family val="2"/>
          </rPr>
          <t>CEPICI:Prière lier la DD scannée</t>
        </r>
        <r>
          <rPr>
            <sz val="9"/>
            <color indexed="81"/>
            <rFont val="Tahoma"/>
            <family val="2"/>
          </rPr>
          <t xml:space="preserve">
</t>
        </r>
      </text>
    </comment>
    <comment ref="F37" authorId="0" shapeId="0" xr:uid="{30DDF2F4-95E1-4945-82D7-81B2A3724341}">
      <text>
        <r>
          <rPr>
            <b/>
            <sz val="9"/>
            <color indexed="81"/>
            <rFont val="Tahoma"/>
            <family val="2"/>
          </rPr>
          <t>CEPICI:Prière lier la facture scannée</t>
        </r>
        <r>
          <rPr>
            <sz val="9"/>
            <color indexed="81"/>
            <rFont val="Tahoma"/>
            <family val="2"/>
          </rPr>
          <t xml:space="preserve">
</t>
        </r>
      </text>
    </comment>
    <comment ref="G37" authorId="0" shapeId="0" xr:uid="{B1083796-3555-410B-82E1-13C89DB79184}">
      <text>
        <r>
          <rPr>
            <b/>
            <sz val="9"/>
            <color indexed="81"/>
            <rFont val="Tahoma"/>
            <family val="2"/>
          </rPr>
          <t>CEPICI:Prière lier la DD scannée</t>
        </r>
        <r>
          <rPr>
            <sz val="9"/>
            <color indexed="81"/>
            <rFont val="Tahoma"/>
            <family val="2"/>
          </rPr>
          <t xml:space="preserve">
</t>
        </r>
      </text>
    </comment>
    <comment ref="F38" authorId="0" shapeId="0" xr:uid="{ADFFC7BF-395D-493F-804F-A884F833DBFF}">
      <text>
        <r>
          <rPr>
            <b/>
            <sz val="9"/>
            <color indexed="81"/>
            <rFont val="Tahoma"/>
            <family val="2"/>
          </rPr>
          <t>CEPICI:Prière lier la facture scannée</t>
        </r>
        <r>
          <rPr>
            <sz val="9"/>
            <color indexed="81"/>
            <rFont val="Tahoma"/>
            <family val="2"/>
          </rPr>
          <t xml:space="preserve">
</t>
        </r>
      </text>
    </comment>
    <comment ref="G38" authorId="0" shapeId="0" xr:uid="{4132F508-299C-4238-9D9B-7CACA624A0C9}">
      <text>
        <r>
          <rPr>
            <b/>
            <sz val="9"/>
            <color indexed="81"/>
            <rFont val="Tahoma"/>
            <family val="2"/>
          </rPr>
          <t>CEPICI:Prière lier la DD scannée</t>
        </r>
        <r>
          <rPr>
            <sz val="9"/>
            <color indexed="81"/>
            <rFont val="Tahoma"/>
            <family val="2"/>
          </rPr>
          <t xml:space="preserve">
</t>
        </r>
      </text>
    </comment>
    <comment ref="F39" authorId="0" shapeId="0" xr:uid="{ECB69EA5-6F6D-4DC8-B318-1A22F4B5ACD4}">
      <text>
        <r>
          <rPr>
            <b/>
            <sz val="9"/>
            <color indexed="81"/>
            <rFont val="Tahoma"/>
            <family val="2"/>
          </rPr>
          <t>CEPICI:Prière lier la facture scannée</t>
        </r>
        <r>
          <rPr>
            <sz val="9"/>
            <color indexed="81"/>
            <rFont val="Tahoma"/>
            <family val="2"/>
          </rPr>
          <t xml:space="preserve">
</t>
        </r>
      </text>
    </comment>
    <comment ref="G39" authorId="0" shapeId="0" xr:uid="{5AB45264-E10D-4613-9622-A6D221067FF1}">
      <text>
        <r>
          <rPr>
            <b/>
            <sz val="9"/>
            <color indexed="81"/>
            <rFont val="Tahoma"/>
            <family val="2"/>
          </rPr>
          <t>CEPICI:Prière lier la DD scannée</t>
        </r>
        <r>
          <rPr>
            <sz val="9"/>
            <color indexed="81"/>
            <rFont val="Tahoma"/>
            <family val="2"/>
          </rPr>
          <t xml:space="preserve">
</t>
        </r>
      </text>
    </comment>
    <comment ref="F40" authorId="0" shapeId="0" xr:uid="{7344FCC0-DE39-4C0B-87C8-6D528545CC8A}">
      <text>
        <r>
          <rPr>
            <b/>
            <sz val="9"/>
            <color indexed="81"/>
            <rFont val="Tahoma"/>
            <family val="2"/>
          </rPr>
          <t>CEPICI:Prière lier la facture scannée</t>
        </r>
        <r>
          <rPr>
            <sz val="9"/>
            <color indexed="81"/>
            <rFont val="Tahoma"/>
            <family val="2"/>
          </rPr>
          <t xml:space="preserve">
</t>
        </r>
      </text>
    </comment>
    <comment ref="G40" authorId="0" shapeId="0" xr:uid="{8BE3479D-AA12-4105-9ECE-BD849BB7420A}">
      <text>
        <r>
          <rPr>
            <b/>
            <sz val="9"/>
            <color indexed="81"/>
            <rFont val="Tahoma"/>
            <family val="2"/>
          </rPr>
          <t>CEPICI:Prière lier la DD scannée</t>
        </r>
        <r>
          <rPr>
            <sz val="9"/>
            <color indexed="81"/>
            <rFont val="Tahoma"/>
            <family val="2"/>
          </rPr>
          <t xml:space="preserve">
</t>
        </r>
      </text>
    </comment>
    <comment ref="F41" authorId="0" shapeId="0" xr:uid="{F9C2290D-DC7E-41F9-A5D1-36DDAED38BD7}">
      <text>
        <r>
          <rPr>
            <b/>
            <sz val="9"/>
            <color indexed="81"/>
            <rFont val="Tahoma"/>
            <family val="2"/>
          </rPr>
          <t>CEPICI:Prière lier la facture scannée</t>
        </r>
        <r>
          <rPr>
            <sz val="9"/>
            <color indexed="81"/>
            <rFont val="Tahoma"/>
            <family val="2"/>
          </rPr>
          <t xml:space="preserve">
</t>
        </r>
      </text>
    </comment>
    <comment ref="G41" authorId="0" shapeId="0" xr:uid="{A5273126-81A6-4382-B954-39A1075C1BC8}">
      <text>
        <r>
          <rPr>
            <b/>
            <sz val="9"/>
            <color indexed="81"/>
            <rFont val="Tahoma"/>
            <family val="2"/>
          </rPr>
          <t>CEPICI:Prière lier la DD scannée</t>
        </r>
        <r>
          <rPr>
            <sz val="9"/>
            <color indexed="81"/>
            <rFont val="Tahoma"/>
            <family val="2"/>
          </rPr>
          <t xml:space="preserve">
</t>
        </r>
      </text>
    </comment>
    <comment ref="F42" authorId="0" shapeId="0" xr:uid="{18DA344E-044E-4B4A-9D5A-5262DCC7F5DA}">
      <text>
        <r>
          <rPr>
            <b/>
            <sz val="9"/>
            <color indexed="81"/>
            <rFont val="Tahoma"/>
            <family val="2"/>
          </rPr>
          <t>CEPICI:Prière lier la facture scannée</t>
        </r>
        <r>
          <rPr>
            <sz val="9"/>
            <color indexed="81"/>
            <rFont val="Tahoma"/>
            <family val="2"/>
          </rPr>
          <t xml:space="preserve">
</t>
        </r>
      </text>
    </comment>
    <comment ref="G42" authorId="0" shapeId="0" xr:uid="{90364A86-8EF7-4FE0-92C9-62A0FDB793A0}">
      <text>
        <r>
          <rPr>
            <b/>
            <sz val="9"/>
            <color indexed="81"/>
            <rFont val="Tahoma"/>
            <family val="2"/>
          </rPr>
          <t>CEPICI:Prière lier la DD scannée</t>
        </r>
        <r>
          <rPr>
            <sz val="9"/>
            <color indexed="81"/>
            <rFont val="Tahoma"/>
            <family val="2"/>
          </rPr>
          <t xml:space="preserve">
</t>
        </r>
      </text>
    </comment>
    <comment ref="F43" authorId="0" shapeId="0" xr:uid="{CFAE5ED6-D4CB-47E5-BDC1-3B9231F8264D}">
      <text>
        <r>
          <rPr>
            <b/>
            <sz val="9"/>
            <color indexed="81"/>
            <rFont val="Tahoma"/>
            <family val="2"/>
          </rPr>
          <t>CEPICI:Prière lier la facture scannée</t>
        </r>
        <r>
          <rPr>
            <sz val="9"/>
            <color indexed="81"/>
            <rFont val="Tahoma"/>
            <family val="2"/>
          </rPr>
          <t xml:space="preserve">
</t>
        </r>
      </text>
    </comment>
    <comment ref="G43" authorId="0" shapeId="0" xr:uid="{825107CA-B967-402C-84B7-6F193AB6FC88}">
      <text>
        <r>
          <rPr>
            <b/>
            <sz val="9"/>
            <color indexed="81"/>
            <rFont val="Tahoma"/>
            <family val="2"/>
          </rPr>
          <t>CEPICI:Prière lier la DD scannée</t>
        </r>
        <r>
          <rPr>
            <sz val="9"/>
            <color indexed="81"/>
            <rFont val="Tahoma"/>
            <family val="2"/>
          </rPr>
          <t xml:space="preserve">
</t>
        </r>
      </text>
    </comment>
    <comment ref="F44" authorId="0" shapeId="0" xr:uid="{9B742154-FABC-4131-BE0E-4A0CE499333E}">
      <text>
        <r>
          <rPr>
            <b/>
            <sz val="9"/>
            <color indexed="81"/>
            <rFont val="Tahoma"/>
            <family val="2"/>
          </rPr>
          <t>CEPICI:Prière lier la facture scannée</t>
        </r>
        <r>
          <rPr>
            <sz val="9"/>
            <color indexed="81"/>
            <rFont val="Tahoma"/>
            <family val="2"/>
          </rPr>
          <t xml:space="preserve">
</t>
        </r>
      </text>
    </comment>
    <comment ref="G44" authorId="0" shapeId="0" xr:uid="{3447AFC8-9D47-4F3E-BC44-8DAD14A55653}">
      <text>
        <r>
          <rPr>
            <b/>
            <sz val="9"/>
            <color indexed="81"/>
            <rFont val="Tahoma"/>
            <family val="2"/>
          </rPr>
          <t>CEPICI:Prière lier la DD scannée</t>
        </r>
        <r>
          <rPr>
            <sz val="9"/>
            <color indexed="81"/>
            <rFont val="Tahoma"/>
            <family val="2"/>
          </rPr>
          <t xml:space="preserve">
</t>
        </r>
      </text>
    </comment>
    <comment ref="F45" authorId="0" shapeId="0" xr:uid="{127EA606-68B9-4C8B-A265-B17544198FE5}">
      <text>
        <r>
          <rPr>
            <b/>
            <sz val="9"/>
            <color indexed="81"/>
            <rFont val="Tahoma"/>
            <family val="2"/>
          </rPr>
          <t>CEPICI:Prière lier la facture scannée</t>
        </r>
        <r>
          <rPr>
            <sz val="9"/>
            <color indexed="81"/>
            <rFont val="Tahoma"/>
            <family val="2"/>
          </rPr>
          <t xml:space="preserve">
</t>
        </r>
      </text>
    </comment>
    <comment ref="G45" authorId="0" shapeId="0" xr:uid="{BA068296-4621-404A-9303-C9F0AE505DF4}">
      <text>
        <r>
          <rPr>
            <b/>
            <sz val="9"/>
            <color indexed="81"/>
            <rFont val="Tahoma"/>
            <family val="2"/>
          </rPr>
          <t>CEPICI:Prière lier la DD scannée</t>
        </r>
        <r>
          <rPr>
            <sz val="9"/>
            <color indexed="81"/>
            <rFont val="Tahoma"/>
            <family val="2"/>
          </rPr>
          <t xml:space="preserve">
</t>
        </r>
      </text>
    </comment>
    <comment ref="F46" authorId="0" shapeId="0" xr:uid="{6098AAF6-199B-4EAD-829C-CB6EFE42F7F5}">
      <text>
        <r>
          <rPr>
            <b/>
            <sz val="9"/>
            <color indexed="81"/>
            <rFont val="Tahoma"/>
            <family val="2"/>
          </rPr>
          <t>CEPICI:Prière lier la facture scannée</t>
        </r>
        <r>
          <rPr>
            <sz val="9"/>
            <color indexed="81"/>
            <rFont val="Tahoma"/>
            <family val="2"/>
          </rPr>
          <t xml:space="preserve">
</t>
        </r>
      </text>
    </comment>
    <comment ref="G46" authorId="0" shapeId="0" xr:uid="{8519DA75-3A4A-4606-9278-051493CC0FB6}">
      <text>
        <r>
          <rPr>
            <b/>
            <sz val="9"/>
            <color indexed="81"/>
            <rFont val="Tahoma"/>
            <family val="2"/>
          </rPr>
          <t>CEPICI:Prière lier la DD scannée</t>
        </r>
        <r>
          <rPr>
            <sz val="9"/>
            <color indexed="81"/>
            <rFont val="Tahoma"/>
            <family val="2"/>
          </rPr>
          <t xml:space="preserve">
</t>
        </r>
      </text>
    </comment>
    <comment ref="F47" authorId="0" shapeId="0" xr:uid="{02D84A8C-935F-46B9-B9AE-F2DEA03A40F0}">
      <text>
        <r>
          <rPr>
            <b/>
            <sz val="9"/>
            <color indexed="81"/>
            <rFont val="Tahoma"/>
            <family val="2"/>
          </rPr>
          <t>CEPICI:Prière lier la facture scannée</t>
        </r>
        <r>
          <rPr>
            <sz val="9"/>
            <color indexed="81"/>
            <rFont val="Tahoma"/>
            <family val="2"/>
          </rPr>
          <t xml:space="preserve">
</t>
        </r>
      </text>
    </comment>
    <comment ref="G47" authorId="0" shapeId="0" xr:uid="{B911509F-6D88-4B3E-A590-8958CB5374E3}">
      <text>
        <r>
          <rPr>
            <b/>
            <sz val="9"/>
            <color indexed="81"/>
            <rFont val="Tahoma"/>
            <family val="2"/>
          </rPr>
          <t>CEPICI:Prière lier la DD scannée</t>
        </r>
        <r>
          <rPr>
            <sz val="9"/>
            <color indexed="81"/>
            <rFont val="Tahoma"/>
            <family val="2"/>
          </rPr>
          <t xml:space="preserve">
</t>
        </r>
      </text>
    </comment>
    <comment ref="F48" authorId="0" shapeId="0" xr:uid="{C44A9210-53FC-415C-B43D-D94CF3983527}">
      <text>
        <r>
          <rPr>
            <b/>
            <sz val="9"/>
            <color indexed="81"/>
            <rFont val="Tahoma"/>
            <family val="2"/>
          </rPr>
          <t>CEPICI:Prière lier la facture scannée</t>
        </r>
        <r>
          <rPr>
            <sz val="9"/>
            <color indexed="81"/>
            <rFont val="Tahoma"/>
            <family val="2"/>
          </rPr>
          <t xml:space="preserve">
</t>
        </r>
      </text>
    </comment>
    <comment ref="G48" authorId="0" shapeId="0" xr:uid="{BA2D55C9-078B-4A8F-9F2B-A925D090C0D3}">
      <text>
        <r>
          <rPr>
            <b/>
            <sz val="9"/>
            <color indexed="81"/>
            <rFont val="Tahoma"/>
            <family val="2"/>
          </rPr>
          <t>CEPICI:Prière lier la DD scannée</t>
        </r>
        <r>
          <rPr>
            <sz val="9"/>
            <color indexed="81"/>
            <rFont val="Tahoma"/>
            <family val="2"/>
          </rPr>
          <t xml:space="preserve">
</t>
        </r>
      </text>
    </comment>
    <comment ref="F49" authorId="0" shapeId="0" xr:uid="{5F8C1D93-A210-47BE-A77E-7983767312BB}">
      <text>
        <r>
          <rPr>
            <b/>
            <sz val="9"/>
            <color indexed="81"/>
            <rFont val="Tahoma"/>
            <family val="2"/>
          </rPr>
          <t>CEPICI:Prière lier la facture scannée</t>
        </r>
        <r>
          <rPr>
            <sz val="9"/>
            <color indexed="81"/>
            <rFont val="Tahoma"/>
            <family val="2"/>
          </rPr>
          <t xml:space="preserve">
</t>
        </r>
      </text>
    </comment>
    <comment ref="G49" authorId="0" shapeId="0" xr:uid="{F46EADA3-8EC1-423A-A7FA-4FD6977D2268}">
      <text>
        <r>
          <rPr>
            <b/>
            <sz val="9"/>
            <color indexed="81"/>
            <rFont val="Tahoma"/>
            <family val="2"/>
          </rPr>
          <t>CEPICI:Prière lier la DD scannée</t>
        </r>
        <r>
          <rPr>
            <sz val="9"/>
            <color indexed="81"/>
            <rFont val="Tahoma"/>
            <family val="2"/>
          </rPr>
          <t xml:space="preserve">
</t>
        </r>
      </text>
    </comment>
    <comment ref="F50" authorId="0" shapeId="0" xr:uid="{AB5A1B4F-C2A1-426F-867B-4E66E5265BD3}">
      <text>
        <r>
          <rPr>
            <b/>
            <sz val="9"/>
            <color indexed="81"/>
            <rFont val="Tahoma"/>
            <family val="2"/>
          </rPr>
          <t>CEPICI:Prière lier la facture scannée</t>
        </r>
        <r>
          <rPr>
            <sz val="9"/>
            <color indexed="81"/>
            <rFont val="Tahoma"/>
            <family val="2"/>
          </rPr>
          <t xml:space="preserve">
</t>
        </r>
      </text>
    </comment>
    <comment ref="G50" authorId="0" shapeId="0" xr:uid="{75670D03-9CE6-4BFF-8393-AECE8785A51D}">
      <text>
        <r>
          <rPr>
            <b/>
            <sz val="9"/>
            <color indexed="81"/>
            <rFont val="Tahoma"/>
            <family val="2"/>
          </rPr>
          <t>CEPICI:Prière lier la DD scannée</t>
        </r>
        <r>
          <rPr>
            <sz val="9"/>
            <color indexed="81"/>
            <rFont val="Tahoma"/>
            <family val="2"/>
          </rPr>
          <t xml:space="preserve">
</t>
        </r>
      </text>
    </comment>
    <comment ref="F51" authorId="0" shapeId="0" xr:uid="{20F64706-CFDD-4626-B75A-A74477225136}">
      <text>
        <r>
          <rPr>
            <b/>
            <sz val="9"/>
            <color indexed="81"/>
            <rFont val="Tahoma"/>
            <family val="2"/>
          </rPr>
          <t>CEPICI:Prière lier la facture scannée</t>
        </r>
        <r>
          <rPr>
            <sz val="9"/>
            <color indexed="81"/>
            <rFont val="Tahoma"/>
            <family val="2"/>
          </rPr>
          <t xml:space="preserve">
</t>
        </r>
      </text>
    </comment>
    <comment ref="G51" authorId="0" shapeId="0" xr:uid="{D9C55263-50A0-4AD4-A596-979E599BDCA5}">
      <text>
        <r>
          <rPr>
            <b/>
            <sz val="9"/>
            <color indexed="81"/>
            <rFont val="Tahoma"/>
            <family val="2"/>
          </rPr>
          <t>CEPICI:Prière lier la DD scannée</t>
        </r>
        <r>
          <rPr>
            <sz val="9"/>
            <color indexed="81"/>
            <rFont val="Tahoma"/>
            <family val="2"/>
          </rPr>
          <t xml:space="preserve">
</t>
        </r>
      </text>
    </comment>
    <comment ref="F52" authorId="0" shapeId="0" xr:uid="{82A97925-CB9C-463D-A5EC-CE38FD238FEE}">
      <text>
        <r>
          <rPr>
            <b/>
            <sz val="9"/>
            <color indexed="81"/>
            <rFont val="Tahoma"/>
            <family val="2"/>
          </rPr>
          <t>CEPICI:Prière lier la facture scannée</t>
        </r>
        <r>
          <rPr>
            <sz val="9"/>
            <color indexed="81"/>
            <rFont val="Tahoma"/>
            <family val="2"/>
          </rPr>
          <t xml:space="preserve">
</t>
        </r>
      </text>
    </comment>
    <comment ref="G52" authorId="0" shapeId="0" xr:uid="{4A9A5DCE-B1E7-455C-B768-631D73E60B3A}">
      <text>
        <r>
          <rPr>
            <b/>
            <sz val="9"/>
            <color indexed="81"/>
            <rFont val="Tahoma"/>
            <family val="2"/>
          </rPr>
          <t>CEPICI:Prière lier la DD scannée</t>
        </r>
        <r>
          <rPr>
            <sz val="9"/>
            <color indexed="81"/>
            <rFont val="Tahoma"/>
            <family val="2"/>
          </rPr>
          <t xml:space="preserve">
</t>
        </r>
      </text>
    </comment>
    <comment ref="F53" authorId="0" shapeId="0" xr:uid="{159808A5-7AC0-4D99-B99D-46878831B638}">
      <text>
        <r>
          <rPr>
            <b/>
            <sz val="9"/>
            <color indexed="81"/>
            <rFont val="Tahoma"/>
            <family val="2"/>
          </rPr>
          <t>CEPICI:Prière lier la facture scannée</t>
        </r>
        <r>
          <rPr>
            <sz val="9"/>
            <color indexed="81"/>
            <rFont val="Tahoma"/>
            <family val="2"/>
          </rPr>
          <t xml:space="preserve">
</t>
        </r>
      </text>
    </comment>
    <comment ref="G53" authorId="0" shapeId="0" xr:uid="{AB4C02E0-A700-4B62-8D3B-64B505DEC0B9}">
      <text>
        <r>
          <rPr>
            <b/>
            <sz val="9"/>
            <color indexed="81"/>
            <rFont val="Tahoma"/>
            <family val="2"/>
          </rPr>
          <t>CEPICI:Prière lier la DD scannée</t>
        </r>
        <r>
          <rPr>
            <sz val="9"/>
            <color indexed="81"/>
            <rFont val="Tahoma"/>
            <family val="2"/>
          </rPr>
          <t xml:space="preserve">
</t>
        </r>
      </text>
    </comment>
    <comment ref="F54" authorId="0" shapeId="0" xr:uid="{332D6089-8D48-46C4-B281-18808233ABC6}">
      <text>
        <r>
          <rPr>
            <b/>
            <sz val="9"/>
            <color indexed="81"/>
            <rFont val="Tahoma"/>
            <family val="2"/>
          </rPr>
          <t>CEPICI:Prière lier la facture scannée</t>
        </r>
        <r>
          <rPr>
            <sz val="9"/>
            <color indexed="81"/>
            <rFont val="Tahoma"/>
            <family val="2"/>
          </rPr>
          <t xml:space="preserve">
</t>
        </r>
      </text>
    </comment>
    <comment ref="G54" authorId="0" shapeId="0" xr:uid="{B95982D2-F831-4E09-AE08-DCC909FA2240}">
      <text>
        <r>
          <rPr>
            <b/>
            <sz val="9"/>
            <color indexed="81"/>
            <rFont val="Tahoma"/>
            <family val="2"/>
          </rPr>
          <t>CEPICI:Prière lier la DD scannée</t>
        </r>
        <r>
          <rPr>
            <sz val="9"/>
            <color indexed="81"/>
            <rFont val="Tahoma"/>
            <family val="2"/>
          </rPr>
          <t xml:space="preserve">
</t>
        </r>
      </text>
    </comment>
    <comment ref="F55" authorId="0" shapeId="0" xr:uid="{1CE2B17E-57ED-4DFE-8240-73B2DA04C6EE}">
      <text>
        <r>
          <rPr>
            <b/>
            <sz val="9"/>
            <color indexed="81"/>
            <rFont val="Tahoma"/>
            <family val="2"/>
          </rPr>
          <t>CEPICI:Prière lier la facture scannée</t>
        </r>
        <r>
          <rPr>
            <sz val="9"/>
            <color indexed="81"/>
            <rFont val="Tahoma"/>
            <family val="2"/>
          </rPr>
          <t xml:space="preserve">
</t>
        </r>
      </text>
    </comment>
    <comment ref="G55" authorId="0" shapeId="0" xr:uid="{FFCADC06-8D14-43BE-8C50-95487E0A498C}">
      <text>
        <r>
          <rPr>
            <b/>
            <sz val="9"/>
            <color indexed="81"/>
            <rFont val="Tahoma"/>
            <family val="2"/>
          </rPr>
          <t>CEPICI:Prière lier la DD scannée</t>
        </r>
        <r>
          <rPr>
            <sz val="9"/>
            <color indexed="81"/>
            <rFont val="Tahoma"/>
            <family val="2"/>
          </rPr>
          <t xml:space="preserve">
</t>
        </r>
      </text>
    </comment>
    <comment ref="F56" authorId="0" shapeId="0" xr:uid="{DE93439F-C5D1-4690-89EE-8553DED5250B}">
      <text>
        <r>
          <rPr>
            <b/>
            <sz val="9"/>
            <color indexed="81"/>
            <rFont val="Tahoma"/>
            <family val="2"/>
          </rPr>
          <t>CEPICI:Prière lier la facture scannée</t>
        </r>
        <r>
          <rPr>
            <sz val="9"/>
            <color indexed="81"/>
            <rFont val="Tahoma"/>
            <family val="2"/>
          </rPr>
          <t xml:space="preserve">
</t>
        </r>
      </text>
    </comment>
    <comment ref="G56" authorId="0" shapeId="0" xr:uid="{DE514452-886F-4768-AF48-DC039DC7013E}">
      <text>
        <r>
          <rPr>
            <b/>
            <sz val="9"/>
            <color indexed="81"/>
            <rFont val="Tahoma"/>
            <family val="2"/>
          </rPr>
          <t>CEPICI:Prière lier la DD scannée</t>
        </r>
        <r>
          <rPr>
            <sz val="9"/>
            <color indexed="81"/>
            <rFont val="Tahoma"/>
            <family val="2"/>
          </rPr>
          <t xml:space="preserve">
</t>
        </r>
      </text>
    </comment>
    <comment ref="F57" authorId="0" shapeId="0" xr:uid="{257C98BD-E8FE-46AE-9AB4-BC91AC9E0D59}">
      <text>
        <r>
          <rPr>
            <b/>
            <sz val="9"/>
            <color indexed="81"/>
            <rFont val="Tahoma"/>
            <family val="2"/>
          </rPr>
          <t>CEPICI:Prière lier la facture scannée</t>
        </r>
        <r>
          <rPr>
            <sz val="9"/>
            <color indexed="81"/>
            <rFont val="Tahoma"/>
            <family val="2"/>
          </rPr>
          <t xml:space="preserve">
</t>
        </r>
      </text>
    </comment>
    <comment ref="G57" authorId="0" shapeId="0" xr:uid="{EFA695A4-2245-4468-8118-63B496A7FB13}">
      <text>
        <r>
          <rPr>
            <b/>
            <sz val="9"/>
            <color indexed="81"/>
            <rFont val="Tahoma"/>
            <family val="2"/>
          </rPr>
          <t>CEPICI:Prière lier la DD scannée</t>
        </r>
        <r>
          <rPr>
            <sz val="9"/>
            <color indexed="81"/>
            <rFont val="Tahoma"/>
            <family val="2"/>
          </rPr>
          <t xml:space="preserve">
</t>
        </r>
      </text>
    </comment>
    <comment ref="F58" authorId="0" shapeId="0" xr:uid="{363D254C-1764-4981-B300-C54E8B19EF95}">
      <text>
        <r>
          <rPr>
            <b/>
            <sz val="9"/>
            <color indexed="81"/>
            <rFont val="Tahoma"/>
            <family val="2"/>
          </rPr>
          <t>CEPICI:Prière lier la facture scannée</t>
        </r>
        <r>
          <rPr>
            <sz val="9"/>
            <color indexed="81"/>
            <rFont val="Tahoma"/>
            <family val="2"/>
          </rPr>
          <t xml:space="preserve">
</t>
        </r>
      </text>
    </comment>
    <comment ref="G58" authorId="0" shapeId="0" xr:uid="{E0592E24-690A-48D1-ACA6-47FB852EFCB3}">
      <text>
        <r>
          <rPr>
            <b/>
            <sz val="9"/>
            <color indexed="81"/>
            <rFont val="Tahoma"/>
            <family val="2"/>
          </rPr>
          <t>CEPICI:Prière lier la DD scannée</t>
        </r>
        <r>
          <rPr>
            <sz val="9"/>
            <color indexed="81"/>
            <rFont val="Tahoma"/>
            <family val="2"/>
          </rPr>
          <t xml:space="preserve">
</t>
        </r>
      </text>
    </comment>
    <comment ref="F59" authorId="0" shapeId="0" xr:uid="{6F6BF47F-34B1-4B5A-A923-25902A7F8DCB}">
      <text>
        <r>
          <rPr>
            <b/>
            <sz val="9"/>
            <color indexed="81"/>
            <rFont val="Tahoma"/>
            <family val="2"/>
          </rPr>
          <t>CEPICI:Prière lier la facture scannée</t>
        </r>
        <r>
          <rPr>
            <sz val="9"/>
            <color indexed="81"/>
            <rFont val="Tahoma"/>
            <family val="2"/>
          </rPr>
          <t xml:space="preserve">
</t>
        </r>
      </text>
    </comment>
    <comment ref="G59" authorId="0" shapeId="0" xr:uid="{8CC2B234-F433-4798-BAB7-16040E0B90F8}">
      <text>
        <r>
          <rPr>
            <b/>
            <sz val="9"/>
            <color indexed="81"/>
            <rFont val="Tahoma"/>
            <family val="2"/>
          </rPr>
          <t>CEPICI:Prière lier la DD scannée</t>
        </r>
        <r>
          <rPr>
            <sz val="9"/>
            <color indexed="81"/>
            <rFont val="Tahoma"/>
            <family val="2"/>
          </rPr>
          <t xml:space="preserve">
</t>
        </r>
      </text>
    </comment>
    <comment ref="F60" authorId="0" shapeId="0" xr:uid="{E2D56D2E-B9EE-40F0-B7A8-A34CE8A2CA97}">
      <text>
        <r>
          <rPr>
            <b/>
            <sz val="9"/>
            <color indexed="81"/>
            <rFont val="Tahoma"/>
            <family val="2"/>
          </rPr>
          <t>CEPICI:Prière lier la facture scannée</t>
        </r>
        <r>
          <rPr>
            <sz val="9"/>
            <color indexed="81"/>
            <rFont val="Tahoma"/>
            <family val="2"/>
          </rPr>
          <t xml:space="preserve">
</t>
        </r>
      </text>
    </comment>
    <comment ref="G60" authorId="0" shapeId="0" xr:uid="{99B034FA-B158-4D19-8FBC-CE1C07FC931F}">
      <text>
        <r>
          <rPr>
            <b/>
            <sz val="9"/>
            <color indexed="81"/>
            <rFont val="Tahoma"/>
            <family val="2"/>
          </rPr>
          <t>CEPICI:Prière lier la DD scannée</t>
        </r>
        <r>
          <rPr>
            <sz val="9"/>
            <color indexed="81"/>
            <rFont val="Tahoma"/>
            <family val="2"/>
          </rPr>
          <t xml:space="preserve">
</t>
        </r>
      </text>
    </comment>
    <comment ref="F61" authorId="0" shapeId="0" xr:uid="{7569308C-3A11-4548-9B90-78B743D7BEF0}">
      <text>
        <r>
          <rPr>
            <b/>
            <sz val="9"/>
            <color indexed="81"/>
            <rFont val="Tahoma"/>
            <family val="2"/>
          </rPr>
          <t>CEPICI:Prière lier la facture scannée</t>
        </r>
        <r>
          <rPr>
            <sz val="9"/>
            <color indexed="81"/>
            <rFont val="Tahoma"/>
            <family val="2"/>
          </rPr>
          <t xml:space="preserve">
</t>
        </r>
      </text>
    </comment>
    <comment ref="G61" authorId="0" shapeId="0" xr:uid="{59391811-3F6F-4C51-A579-7ED11B49B417}">
      <text>
        <r>
          <rPr>
            <b/>
            <sz val="9"/>
            <color indexed="81"/>
            <rFont val="Tahoma"/>
            <family val="2"/>
          </rPr>
          <t>CEPICI:Prière lier la DD scannée</t>
        </r>
        <r>
          <rPr>
            <sz val="9"/>
            <color indexed="81"/>
            <rFont val="Tahoma"/>
            <family val="2"/>
          </rPr>
          <t xml:space="preserve">
</t>
        </r>
      </text>
    </comment>
    <comment ref="F62" authorId="0" shapeId="0" xr:uid="{90B83377-E4D7-4CEF-AB5E-04BBD87DBAFA}">
      <text>
        <r>
          <rPr>
            <b/>
            <sz val="9"/>
            <color indexed="81"/>
            <rFont val="Tahoma"/>
            <family val="2"/>
          </rPr>
          <t>CEPICI:Prière lier la facture scannée</t>
        </r>
        <r>
          <rPr>
            <sz val="9"/>
            <color indexed="81"/>
            <rFont val="Tahoma"/>
            <family val="2"/>
          </rPr>
          <t xml:space="preserve">
</t>
        </r>
      </text>
    </comment>
    <comment ref="G62" authorId="0" shapeId="0" xr:uid="{B79E3FBC-0028-4BFA-B46C-77B16B2C735F}">
      <text>
        <r>
          <rPr>
            <b/>
            <sz val="9"/>
            <color indexed="81"/>
            <rFont val="Tahoma"/>
            <family val="2"/>
          </rPr>
          <t>CEPICI:Prière lier la DD scannée</t>
        </r>
        <r>
          <rPr>
            <sz val="9"/>
            <color indexed="81"/>
            <rFont val="Tahoma"/>
            <family val="2"/>
          </rPr>
          <t xml:space="preserve">
</t>
        </r>
      </text>
    </comment>
    <comment ref="F63" authorId="0" shapeId="0" xr:uid="{A120CC68-39E5-44DD-B2CC-E1423AE3D109}">
      <text>
        <r>
          <rPr>
            <b/>
            <sz val="9"/>
            <color indexed="81"/>
            <rFont val="Tahoma"/>
            <family val="2"/>
          </rPr>
          <t>CEPICI:Prière lier la facture scannée</t>
        </r>
        <r>
          <rPr>
            <sz val="9"/>
            <color indexed="81"/>
            <rFont val="Tahoma"/>
            <family val="2"/>
          </rPr>
          <t xml:space="preserve">
</t>
        </r>
      </text>
    </comment>
    <comment ref="G63" authorId="0" shapeId="0" xr:uid="{82E5245A-439A-49F0-ADAF-44708C77BEED}">
      <text>
        <r>
          <rPr>
            <b/>
            <sz val="9"/>
            <color indexed="81"/>
            <rFont val="Tahoma"/>
            <family val="2"/>
          </rPr>
          <t>CEPICI:Prière lier la DD scannée</t>
        </r>
        <r>
          <rPr>
            <sz val="9"/>
            <color indexed="81"/>
            <rFont val="Tahoma"/>
            <family val="2"/>
          </rPr>
          <t xml:space="preserve">
</t>
        </r>
      </text>
    </comment>
    <comment ref="F64" authorId="0" shapeId="0" xr:uid="{334C4167-768F-49B6-9B24-914DC782C36A}">
      <text>
        <r>
          <rPr>
            <b/>
            <sz val="9"/>
            <color indexed="81"/>
            <rFont val="Tahoma"/>
            <family val="2"/>
          </rPr>
          <t>CEPICI:Prière lier la facture scannée</t>
        </r>
        <r>
          <rPr>
            <sz val="9"/>
            <color indexed="81"/>
            <rFont val="Tahoma"/>
            <family val="2"/>
          </rPr>
          <t xml:space="preserve">
</t>
        </r>
      </text>
    </comment>
    <comment ref="G64" authorId="0" shapeId="0" xr:uid="{1C8F44FD-77B9-4E5B-9E10-11952A2BF0B1}">
      <text>
        <r>
          <rPr>
            <b/>
            <sz val="9"/>
            <color indexed="81"/>
            <rFont val="Tahoma"/>
            <family val="2"/>
          </rPr>
          <t>CEPICI:Prière lier la DD scannée</t>
        </r>
        <r>
          <rPr>
            <sz val="9"/>
            <color indexed="81"/>
            <rFont val="Tahoma"/>
            <family val="2"/>
          </rPr>
          <t xml:space="preserve">
</t>
        </r>
      </text>
    </comment>
    <comment ref="F65" authorId="0" shapeId="0" xr:uid="{E55C2211-0B97-4B9A-8ABA-0A02B0C2F1CC}">
      <text>
        <r>
          <rPr>
            <b/>
            <sz val="9"/>
            <color indexed="81"/>
            <rFont val="Tahoma"/>
            <family val="2"/>
          </rPr>
          <t>CEPICI:Prière lier la facture scannée</t>
        </r>
        <r>
          <rPr>
            <sz val="9"/>
            <color indexed="81"/>
            <rFont val="Tahoma"/>
            <family val="2"/>
          </rPr>
          <t xml:space="preserve">
</t>
        </r>
      </text>
    </comment>
    <comment ref="G65" authorId="0" shapeId="0" xr:uid="{3C7CE5A3-6D99-4790-9FC0-EFEA392F6D9F}">
      <text>
        <r>
          <rPr>
            <b/>
            <sz val="9"/>
            <color indexed="81"/>
            <rFont val="Tahoma"/>
            <family val="2"/>
          </rPr>
          <t>CEPICI:Prière lier la DD scannée</t>
        </r>
        <r>
          <rPr>
            <sz val="9"/>
            <color indexed="81"/>
            <rFont val="Tahoma"/>
            <family val="2"/>
          </rPr>
          <t xml:space="preserve">
</t>
        </r>
      </text>
    </comment>
    <comment ref="F66" authorId="0" shapeId="0" xr:uid="{F1670EC9-EE08-41A7-BD99-C695CF99D093}">
      <text>
        <r>
          <rPr>
            <b/>
            <sz val="9"/>
            <color indexed="81"/>
            <rFont val="Tahoma"/>
            <family val="2"/>
          </rPr>
          <t>CEPICI:Prière lier la facture scannée</t>
        </r>
        <r>
          <rPr>
            <sz val="9"/>
            <color indexed="81"/>
            <rFont val="Tahoma"/>
            <family val="2"/>
          </rPr>
          <t xml:space="preserve">
</t>
        </r>
      </text>
    </comment>
    <comment ref="G66" authorId="0" shapeId="0" xr:uid="{1D45CD82-42F6-4D02-8113-F03B6E138BEB}">
      <text>
        <r>
          <rPr>
            <b/>
            <sz val="9"/>
            <color indexed="81"/>
            <rFont val="Tahoma"/>
            <family val="2"/>
          </rPr>
          <t>CEPICI:Prière lier la DD scannée</t>
        </r>
        <r>
          <rPr>
            <sz val="9"/>
            <color indexed="81"/>
            <rFont val="Tahoma"/>
            <family val="2"/>
          </rPr>
          <t xml:space="preserve">
</t>
        </r>
      </text>
    </comment>
    <comment ref="F67" authorId="0" shapeId="0" xr:uid="{47AEF17C-01C5-4AEF-9E8C-E3E3E4D5CBE5}">
      <text>
        <r>
          <rPr>
            <b/>
            <sz val="9"/>
            <color indexed="81"/>
            <rFont val="Tahoma"/>
            <family val="2"/>
          </rPr>
          <t>CEPICI:Prière lier la facture scannée</t>
        </r>
        <r>
          <rPr>
            <sz val="9"/>
            <color indexed="81"/>
            <rFont val="Tahoma"/>
            <family val="2"/>
          </rPr>
          <t xml:space="preserve">
</t>
        </r>
      </text>
    </comment>
    <comment ref="G67" authorId="0" shapeId="0" xr:uid="{918C6651-824E-440B-B52F-071487D111D8}">
      <text>
        <r>
          <rPr>
            <b/>
            <sz val="9"/>
            <color indexed="81"/>
            <rFont val="Tahoma"/>
            <family val="2"/>
          </rPr>
          <t>CEPICI:Prière lier la DD scannée</t>
        </r>
        <r>
          <rPr>
            <sz val="9"/>
            <color indexed="81"/>
            <rFont val="Tahoma"/>
            <family val="2"/>
          </rPr>
          <t xml:space="preserve">
</t>
        </r>
      </text>
    </comment>
    <comment ref="F68" authorId="0" shapeId="0" xr:uid="{592EC71C-4056-4BA3-957A-1FDB5653D792}">
      <text>
        <r>
          <rPr>
            <b/>
            <sz val="9"/>
            <color indexed="81"/>
            <rFont val="Tahoma"/>
            <family val="2"/>
          </rPr>
          <t>CEPICI:Prière lier la facture scannée</t>
        </r>
        <r>
          <rPr>
            <sz val="9"/>
            <color indexed="81"/>
            <rFont val="Tahoma"/>
            <family val="2"/>
          </rPr>
          <t xml:space="preserve">
</t>
        </r>
      </text>
    </comment>
    <comment ref="G68" authorId="0" shapeId="0" xr:uid="{067BD571-A98F-40DA-BEE5-70EFD60179E5}">
      <text>
        <r>
          <rPr>
            <b/>
            <sz val="9"/>
            <color indexed="81"/>
            <rFont val="Tahoma"/>
            <family val="2"/>
          </rPr>
          <t>CEPICI:Prière lier la DD scannée</t>
        </r>
        <r>
          <rPr>
            <sz val="9"/>
            <color indexed="81"/>
            <rFont val="Tahoma"/>
            <family val="2"/>
          </rPr>
          <t xml:space="preserve">
</t>
        </r>
      </text>
    </comment>
    <comment ref="F69" authorId="0" shapeId="0" xr:uid="{382BD89E-0917-49A0-8872-B70B2624AB87}">
      <text>
        <r>
          <rPr>
            <b/>
            <sz val="9"/>
            <color indexed="81"/>
            <rFont val="Tahoma"/>
            <family val="2"/>
          </rPr>
          <t>CEPICI:Prière lier la facture scannée</t>
        </r>
        <r>
          <rPr>
            <sz val="9"/>
            <color indexed="81"/>
            <rFont val="Tahoma"/>
            <family val="2"/>
          </rPr>
          <t xml:space="preserve">
</t>
        </r>
      </text>
    </comment>
    <comment ref="G69" authorId="0" shapeId="0" xr:uid="{5227E072-EA5F-493A-A45B-845BFA39FB6D}">
      <text>
        <r>
          <rPr>
            <b/>
            <sz val="9"/>
            <color indexed="81"/>
            <rFont val="Tahoma"/>
            <family val="2"/>
          </rPr>
          <t>CEPICI:Prière lier la DD scannée</t>
        </r>
        <r>
          <rPr>
            <sz val="9"/>
            <color indexed="81"/>
            <rFont val="Tahoma"/>
            <family val="2"/>
          </rPr>
          <t xml:space="preserve">
</t>
        </r>
      </text>
    </comment>
    <comment ref="F70" authorId="0" shapeId="0" xr:uid="{7E8B4776-08F0-4FCF-8C87-D798139CBE71}">
      <text>
        <r>
          <rPr>
            <b/>
            <sz val="9"/>
            <color indexed="81"/>
            <rFont val="Tahoma"/>
            <family val="2"/>
          </rPr>
          <t>CEPICI:Prière lier la facture scannée</t>
        </r>
        <r>
          <rPr>
            <sz val="9"/>
            <color indexed="81"/>
            <rFont val="Tahoma"/>
            <family val="2"/>
          </rPr>
          <t xml:space="preserve">
</t>
        </r>
      </text>
    </comment>
    <comment ref="G70" authorId="0" shapeId="0" xr:uid="{202C055D-49AA-4376-AD99-4AEBA18B4584}">
      <text>
        <r>
          <rPr>
            <b/>
            <sz val="9"/>
            <color indexed="81"/>
            <rFont val="Tahoma"/>
            <family val="2"/>
          </rPr>
          <t>CEPICI:Prière lier la DD scannée</t>
        </r>
        <r>
          <rPr>
            <sz val="9"/>
            <color indexed="81"/>
            <rFont val="Tahoma"/>
            <family val="2"/>
          </rPr>
          <t xml:space="preserve">
</t>
        </r>
      </text>
    </comment>
    <comment ref="F71" authorId="0" shapeId="0" xr:uid="{CA83E451-D3E9-4448-918A-3501C8D5D84C}">
      <text>
        <r>
          <rPr>
            <b/>
            <sz val="9"/>
            <color indexed="81"/>
            <rFont val="Tahoma"/>
            <family val="2"/>
          </rPr>
          <t>CEPICI:Prière lier la facture scannée</t>
        </r>
        <r>
          <rPr>
            <sz val="9"/>
            <color indexed="81"/>
            <rFont val="Tahoma"/>
            <family val="2"/>
          </rPr>
          <t xml:space="preserve">
</t>
        </r>
      </text>
    </comment>
    <comment ref="G71" authorId="0" shapeId="0" xr:uid="{6AB04434-72F6-4F99-B0B5-E5A907E3926D}">
      <text>
        <r>
          <rPr>
            <b/>
            <sz val="9"/>
            <color indexed="81"/>
            <rFont val="Tahoma"/>
            <family val="2"/>
          </rPr>
          <t>CEPICI:Prière lier la DD scannée</t>
        </r>
        <r>
          <rPr>
            <sz val="9"/>
            <color indexed="81"/>
            <rFont val="Tahoma"/>
            <family val="2"/>
          </rPr>
          <t xml:space="preserve">
</t>
        </r>
      </text>
    </comment>
    <comment ref="F72" authorId="0" shapeId="0" xr:uid="{B7458922-2D20-4E8F-BB71-665FB05F397E}">
      <text>
        <r>
          <rPr>
            <b/>
            <sz val="9"/>
            <color indexed="81"/>
            <rFont val="Tahoma"/>
            <family val="2"/>
          </rPr>
          <t>CEPICI:Prière lier la facture scannée</t>
        </r>
        <r>
          <rPr>
            <sz val="9"/>
            <color indexed="81"/>
            <rFont val="Tahoma"/>
            <family val="2"/>
          </rPr>
          <t xml:space="preserve">
</t>
        </r>
      </text>
    </comment>
    <comment ref="G72" authorId="0" shapeId="0" xr:uid="{7948C361-3339-4A03-B836-7DCE44393E2C}">
      <text>
        <r>
          <rPr>
            <b/>
            <sz val="9"/>
            <color indexed="81"/>
            <rFont val="Tahoma"/>
            <family val="2"/>
          </rPr>
          <t>CEPICI:Prière lier la DD scannée</t>
        </r>
        <r>
          <rPr>
            <sz val="9"/>
            <color indexed="81"/>
            <rFont val="Tahoma"/>
            <family val="2"/>
          </rPr>
          <t xml:space="preserve">
</t>
        </r>
      </text>
    </comment>
    <comment ref="F73" authorId="0" shapeId="0" xr:uid="{D7BFA2CD-8469-434D-9D28-F88056AF0FFA}">
      <text>
        <r>
          <rPr>
            <b/>
            <sz val="9"/>
            <color indexed="81"/>
            <rFont val="Tahoma"/>
            <family val="2"/>
          </rPr>
          <t>CEPICI:Prière lier la facture scannée</t>
        </r>
        <r>
          <rPr>
            <sz val="9"/>
            <color indexed="81"/>
            <rFont val="Tahoma"/>
            <family val="2"/>
          </rPr>
          <t xml:space="preserve">
</t>
        </r>
      </text>
    </comment>
    <comment ref="G73" authorId="0" shapeId="0" xr:uid="{C1C9F22A-9CE1-46C5-870B-406CFF7FD989}">
      <text>
        <r>
          <rPr>
            <b/>
            <sz val="9"/>
            <color indexed="81"/>
            <rFont val="Tahoma"/>
            <family val="2"/>
          </rPr>
          <t>CEPICI:Prière lier la DD scannée</t>
        </r>
        <r>
          <rPr>
            <sz val="9"/>
            <color indexed="81"/>
            <rFont val="Tahoma"/>
            <family val="2"/>
          </rPr>
          <t xml:space="preserve">
</t>
        </r>
      </text>
    </comment>
    <comment ref="F74" authorId="0" shapeId="0" xr:uid="{D1D0346E-E252-4215-9F6D-3DCE429DCC8C}">
      <text>
        <r>
          <rPr>
            <b/>
            <sz val="9"/>
            <color indexed="81"/>
            <rFont val="Tahoma"/>
            <family val="2"/>
          </rPr>
          <t>CEPICI:Prière lier la facture scannée</t>
        </r>
        <r>
          <rPr>
            <sz val="9"/>
            <color indexed="81"/>
            <rFont val="Tahoma"/>
            <family val="2"/>
          </rPr>
          <t xml:space="preserve">
</t>
        </r>
      </text>
    </comment>
    <comment ref="G74" authorId="0" shapeId="0" xr:uid="{BD16034B-93C7-4232-997A-EB1208BEC9F0}">
      <text>
        <r>
          <rPr>
            <b/>
            <sz val="9"/>
            <color indexed="81"/>
            <rFont val="Tahoma"/>
            <family val="2"/>
          </rPr>
          <t>CEPICI:Prière lier la DD scannée</t>
        </r>
        <r>
          <rPr>
            <sz val="9"/>
            <color indexed="81"/>
            <rFont val="Tahoma"/>
            <family val="2"/>
          </rPr>
          <t xml:space="preserve">
</t>
        </r>
      </text>
    </comment>
    <comment ref="F75" authorId="0" shapeId="0" xr:uid="{AACF54D5-9E19-46DF-B963-8F0EE3B4AA65}">
      <text>
        <r>
          <rPr>
            <b/>
            <sz val="9"/>
            <color indexed="81"/>
            <rFont val="Tahoma"/>
            <family val="2"/>
          </rPr>
          <t>CEPICI:Prière lier la facture scannée</t>
        </r>
        <r>
          <rPr>
            <sz val="9"/>
            <color indexed="81"/>
            <rFont val="Tahoma"/>
            <family val="2"/>
          </rPr>
          <t xml:space="preserve">
</t>
        </r>
      </text>
    </comment>
    <comment ref="G75" authorId="0" shapeId="0" xr:uid="{0B4B4A26-6EB0-4120-95AD-598821D843D0}">
      <text>
        <r>
          <rPr>
            <b/>
            <sz val="9"/>
            <color indexed="81"/>
            <rFont val="Tahoma"/>
            <family val="2"/>
          </rPr>
          <t>CEPICI:Prière lier la DD scannée</t>
        </r>
        <r>
          <rPr>
            <sz val="9"/>
            <color indexed="81"/>
            <rFont val="Tahoma"/>
            <family val="2"/>
          </rPr>
          <t xml:space="preserve">
</t>
        </r>
      </text>
    </comment>
    <comment ref="F76" authorId="0" shapeId="0" xr:uid="{E811D469-0BE3-40F7-BCAA-B74160F17F63}">
      <text>
        <r>
          <rPr>
            <b/>
            <sz val="9"/>
            <color indexed="81"/>
            <rFont val="Tahoma"/>
            <family val="2"/>
          </rPr>
          <t>CEPICI:Prière lier la facture scannée</t>
        </r>
        <r>
          <rPr>
            <sz val="9"/>
            <color indexed="81"/>
            <rFont val="Tahoma"/>
            <family val="2"/>
          </rPr>
          <t xml:space="preserve">
</t>
        </r>
      </text>
    </comment>
    <comment ref="G76" authorId="0" shapeId="0" xr:uid="{E02AFD84-F810-47D8-8646-65129D3527A4}">
      <text>
        <r>
          <rPr>
            <b/>
            <sz val="9"/>
            <color indexed="81"/>
            <rFont val="Tahoma"/>
            <family val="2"/>
          </rPr>
          <t>CEPICI:Prière lier la DD scannée</t>
        </r>
        <r>
          <rPr>
            <sz val="9"/>
            <color indexed="81"/>
            <rFont val="Tahoma"/>
            <family val="2"/>
          </rPr>
          <t xml:space="preserve">
</t>
        </r>
      </text>
    </comment>
    <comment ref="F77" authorId="0" shapeId="0" xr:uid="{D3581D38-753B-4738-A9D3-47C190FFB55C}">
      <text>
        <r>
          <rPr>
            <b/>
            <sz val="9"/>
            <color indexed="81"/>
            <rFont val="Tahoma"/>
            <family val="2"/>
          </rPr>
          <t>CEPICI:Prière lier la facture scannée</t>
        </r>
        <r>
          <rPr>
            <sz val="9"/>
            <color indexed="81"/>
            <rFont val="Tahoma"/>
            <family val="2"/>
          </rPr>
          <t xml:space="preserve">
</t>
        </r>
      </text>
    </comment>
    <comment ref="G77" authorId="0" shapeId="0" xr:uid="{AB927D09-4FDD-4EEE-BBBC-C56E3C4100D6}">
      <text>
        <r>
          <rPr>
            <b/>
            <sz val="9"/>
            <color indexed="81"/>
            <rFont val="Tahoma"/>
            <family val="2"/>
          </rPr>
          <t>CEPICI:Prière lier la DD scannée</t>
        </r>
        <r>
          <rPr>
            <sz val="9"/>
            <color indexed="81"/>
            <rFont val="Tahoma"/>
            <family val="2"/>
          </rPr>
          <t xml:space="preserve">
</t>
        </r>
      </text>
    </comment>
    <comment ref="F78" authorId="0" shapeId="0" xr:uid="{E581F7DC-B947-419A-96D7-77DCF561693A}">
      <text>
        <r>
          <rPr>
            <b/>
            <sz val="9"/>
            <color indexed="81"/>
            <rFont val="Tahoma"/>
            <family val="2"/>
          </rPr>
          <t>CEPICI:Prière lier la facture scannée</t>
        </r>
        <r>
          <rPr>
            <sz val="9"/>
            <color indexed="81"/>
            <rFont val="Tahoma"/>
            <family val="2"/>
          </rPr>
          <t xml:space="preserve">
</t>
        </r>
      </text>
    </comment>
    <comment ref="G78" authorId="0" shapeId="0" xr:uid="{495F3079-C3BD-4169-A6AA-F6D2D5BA1018}">
      <text>
        <r>
          <rPr>
            <b/>
            <sz val="9"/>
            <color indexed="81"/>
            <rFont val="Tahoma"/>
            <family val="2"/>
          </rPr>
          <t>CEPICI:Prière lier la DD scannée</t>
        </r>
        <r>
          <rPr>
            <sz val="9"/>
            <color indexed="81"/>
            <rFont val="Tahoma"/>
            <family val="2"/>
          </rPr>
          <t xml:space="preserve">
</t>
        </r>
      </text>
    </comment>
    <comment ref="F79" authorId="0" shapeId="0" xr:uid="{54B172D1-12CC-4E30-83C1-DD17AF679B0C}">
      <text>
        <r>
          <rPr>
            <b/>
            <sz val="9"/>
            <color indexed="81"/>
            <rFont val="Tahoma"/>
            <family val="2"/>
          </rPr>
          <t>CEPICI:Prière lier la facture scannée</t>
        </r>
        <r>
          <rPr>
            <sz val="9"/>
            <color indexed="81"/>
            <rFont val="Tahoma"/>
            <family val="2"/>
          </rPr>
          <t xml:space="preserve">
</t>
        </r>
      </text>
    </comment>
    <comment ref="G79" authorId="0" shapeId="0" xr:uid="{7E82D6B9-16D1-4844-B3E9-046F350D3B81}">
      <text>
        <r>
          <rPr>
            <b/>
            <sz val="9"/>
            <color indexed="81"/>
            <rFont val="Tahoma"/>
            <family val="2"/>
          </rPr>
          <t>CEPICI:Prière lier la DD scannée</t>
        </r>
        <r>
          <rPr>
            <sz val="9"/>
            <color indexed="81"/>
            <rFont val="Tahoma"/>
            <family val="2"/>
          </rPr>
          <t xml:space="preserve">
</t>
        </r>
      </text>
    </comment>
    <comment ref="F80" authorId="0" shapeId="0" xr:uid="{3A530766-972D-4A3D-9982-EAF187186CF4}">
      <text>
        <r>
          <rPr>
            <b/>
            <sz val="9"/>
            <color indexed="81"/>
            <rFont val="Tahoma"/>
            <family val="2"/>
          </rPr>
          <t>CEPICI:Prière lier la facture scannée</t>
        </r>
        <r>
          <rPr>
            <sz val="9"/>
            <color indexed="81"/>
            <rFont val="Tahoma"/>
            <family val="2"/>
          </rPr>
          <t xml:space="preserve">
</t>
        </r>
      </text>
    </comment>
    <comment ref="G80" authorId="0" shapeId="0" xr:uid="{69945016-2450-4105-B837-C5B5EBC13812}">
      <text>
        <r>
          <rPr>
            <b/>
            <sz val="9"/>
            <color indexed="81"/>
            <rFont val="Tahoma"/>
            <family val="2"/>
          </rPr>
          <t>CEPICI:Prière lier la DD scannée</t>
        </r>
        <r>
          <rPr>
            <sz val="9"/>
            <color indexed="81"/>
            <rFont val="Tahoma"/>
            <family val="2"/>
          </rPr>
          <t xml:space="preserve">
</t>
        </r>
      </text>
    </comment>
    <comment ref="F81" authorId="0" shapeId="0" xr:uid="{B8D45787-FD94-46D8-B334-339FC716C0B9}">
      <text>
        <r>
          <rPr>
            <b/>
            <sz val="9"/>
            <color indexed="81"/>
            <rFont val="Tahoma"/>
            <family val="2"/>
          </rPr>
          <t>CEPICI:Prière lier la facture scannée</t>
        </r>
        <r>
          <rPr>
            <sz val="9"/>
            <color indexed="81"/>
            <rFont val="Tahoma"/>
            <family val="2"/>
          </rPr>
          <t xml:space="preserve">
</t>
        </r>
      </text>
    </comment>
    <comment ref="G81" authorId="0" shapeId="0" xr:uid="{D0ADF31A-2E84-4308-8295-138BED3B70B0}">
      <text>
        <r>
          <rPr>
            <b/>
            <sz val="9"/>
            <color indexed="81"/>
            <rFont val="Tahoma"/>
            <family val="2"/>
          </rPr>
          <t>CEPICI:Prière lier la DD scannée</t>
        </r>
        <r>
          <rPr>
            <sz val="9"/>
            <color indexed="81"/>
            <rFont val="Tahoma"/>
            <family val="2"/>
          </rPr>
          <t xml:space="preserve">
</t>
        </r>
      </text>
    </comment>
    <comment ref="F82" authorId="0" shapeId="0" xr:uid="{2A0D7973-29EB-4827-A348-48522CBB3BAD}">
      <text>
        <r>
          <rPr>
            <b/>
            <sz val="9"/>
            <color indexed="81"/>
            <rFont val="Tahoma"/>
            <family val="2"/>
          </rPr>
          <t>CEPICI:Prière lier la facture scannée</t>
        </r>
        <r>
          <rPr>
            <sz val="9"/>
            <color indexed="81"/>
            <rFont val="Tahoma"/>
            <family val="2"/>
          </rPr>
          <t xml:space="preserve">
</t>
        </r>
      </text>
    </comment>
    <comment ref="G82" authorId="0" shapeId="0" xr:uid="{9C437F36-C193-43D6-B9AA-5F7BF0D444E4}">
      <text>
        <r>
          <rPr>
            <b/>
            <sz val="9"/>
            <color indexed="81"/>
            <rFont val="Tahoma"/>
            <family val="2"/>
          </rPr>
          <t>CEPICI:Prière lier la DD scannée</t>
        </r>
        <r>
          <rPr>
            <sz val="9"/>
            <color indexed="81"/>
            <rFont val="Tahoma"/>
            <family val="2"/>
          </rPr>
          <t xml:space="preserve">
</t>
        </r>
      </text>
    </comment>
    <comment ref="F83" authorId="0" shapeId="0" xr:uid="{32D12DFD-075E-4238-A545-CEB7E6BBEB60}">
      <text>
        <r>
          <rPr>
            <b/>
            <sz val="9"/>
            <color indexed="81"/>
            <rFont val="Tahoma"/>
            <family val="2"/>
          </rPr>
          <t>CEPICI:Prière lier la facture scannée</t>
        </r>
        <r>
          <rPr>
            <sz val="9"/>
            <color indexed="81"/>
            <rFont val="Tahoma"/>
            <family val="2"/>
          </rPr>
          <t xml:space="preserve">
</t>
        </r>
      </text>
    </comment>
    <comment ref="G83" authorId="0" shapeId="0" xr:uid="{00218AA6-8AFC-43B5-B353-1CBF3AE4ABC2}">
      <text>
        <r>
          <rPr>
            <b/>
            <sz val="9"/>
            <color indexed="81"/>
            <rFont val="Tahoma"/>
            <family val="2"/>
          </rPr>
          <t>CEPICI:Prière lier la DD scannée</t>
        </r>
        <r>
          <rPr>
            <sz val="9"/>
            <color indexed="81"/>
            <rFont val="Tahoma"/>
            <family val="2"/>
          </rPr>
          <t xml:space="preserve">
</t>
        </r>
      </text>
    </comment>
    <comment ref="F84" authorId="0" shapeId="0" xr:uid="{ADF37B70-33A2-4AC3-9155-750B2A65750E}">
      <text>
        <r>
          <rPr>
            <b/>
            <sz val="9"/>
            <color indexed="81"/>
            <rFont val="Tahoma"/>
            <family val="2"/>
          </rPr>
          <t>CEPICI:Prière lier la facture scannée</t>
        </r>
        <r>
          <rPr>
            <sz val="9"/>
            <color indexed="81"/>
            <rFont val="Tahoma"/>
            <family val="2"/>
          </rPr>
          <t xml:space="preserve">
</t>
        </r>
      </text>
    </comment>
    <comment ref="G84" authorId="0" shapeId="0" xr:uid="{1E502C3F-DE02-454B-AE70-DB5DA8E0236A}">
      <text>
        <r>
          <rPr>
            <b/>
            <sz val="9"/>
            <color indexed="81"/>
            <rFont val="Tahoma"/>
            <family val="2"/>
          </rPr>
          <t>CEPICI:Prière lier la DD scannée</t>
        </r>
        <r>
          <rPr>
            <sz val="9"/>
            <color indexed="81"/>
            <rFont val="Tahoma"/>
            <family val="2"/>
          </rPr>
          <t xml:space="preserve">
</t>
        </r>
      </text>
    </comment>
    <comment ref="F85" authorId="0" shapeId="0" xr:uid="{D20BEC38-F1D4-4BF2-B6E4-85F298F4C281}">
      <text>
        <r>
          <rPr>
            <b/>
            <sz val="9"/>
            <color indexed="81"/>
            <rFont val="Tahoma"/>
            <family val="2"/>
          </rPr>
          <t>CEPICI:Prière lier la facture scannée</t>
        </r>
        <r>
          <rPr>
            <sz val="9"/>
            <color indexed="81"/>
            <rFont val="Tahoma"/>
            <family val="2"/>
          </rPr>
          <t xml:space="preserve">
</t>
        </r>
      </text>
    </comment>
    <comment ref="G85" authorId="0" shapeId="0" xr:uid="{563DEF29-61BA-44D2-B389-A4004464389A}">
      <text>
        <r>
          <rPr>
            <b/>
            <sz val="9"/>
            <color indexed="81"/>
            <rFont val="Tahoma"/>
            <family val="2"/>
          </rPr>
          <t>CEPICI:Prière lier la DD scannée</t>
        </r>
        <r>
          <rPr>
            <sz val="9"/>
            <color indexed="81"/>
            <rFont val="Tahoma"/>
            <family val="2"/>
          </rPr>
          <t xml:space="preserve">
</t>
        </r>
      </text>
    </comment>
    <comment ref="F86" authorId="0" shapeId="0" xr:uid="{01DF709A-06AD-49AA-8D03-B74308F18FE6}">
      <text>
        <r>
          <rPr>
            <b/>
            <sz val="9"/>
            <color indexed="81"/>
            <rFont val="Tahoma"/>
            <family val="2"/>
          </rPr>
          <t>CEPICI:Prière lier la facture scannée</t>
        </r>
        <r>
          <rPr>
            <sz val="9"/>
            <color indexed="81"/>
            <rFont val="Tahoma"/>
            <family val="2"/>
          </rPr>
          <t xml:space="preserve">
</t>
        </r>
      </text>
    </comment>
    <comment ref="G86" authorId="0" shapeId="0" xr:uid="{5CA9BA24-947A-40E5-B41E-EF66448B39D3}">
      <text>
        <r>
          <rPr>
            <b/>
            <sz val="9"/>
            <color indexed="81"/>
            <rFont val="Tahoma"/>
            <family val="2"/>
          </rPr>
          <t>CEPICI:Prière lier la DD scannée</t>
        </r>
        <r>
          <rPr>
            <sz val="9"/>
            <color indexed="81"/>
            <rFont val="Tahoma"/>
            <family val="2"/>
          </rPr>
          <t xml:space="preserve">
</t>
        </r>
      </text>
    </comment>
    <comment ref="F87" authorId="0" shapeId="0" xr:uid="{15FA2360-E6C3-412B-B766-14B068792EC9}">
      <text>
        <r>
          <rPr>
            <b/>
            <sz val="9"/>
            <color indexed="81"/>
            <rFont val="Tahoma"/>
            <family val="2"/>
          </rPr>
          <t>CEPICI:Prière lier la facture scannée</t>
        </r>
        <r>
          <rPr>
            <sz val="9"/>
            <color indexed="81"/>
            <rFont val="Tahoma"/>
            <family val="2"/>
          </rPr>
          <t xml:space="preserve">
</t>
        </r>
      </text>
    </comment>
    <comment ref="G87" authorId="0" shapeId="0" xr:uid="{C8724180-23CA-4099-85BF-E7F85C471547}">
      <text>
        <r>
          <rPr>
            <b/>
            <sz val="9"/>
            <color indexed="81"/>
            <rFont val="Tahoma"/>
            <family val="2"/>
          </rPr>
          <t>CEPICI:Prière lier la DD scannée</t>
        </r>
        <r>
          <rPr>
            <sz val="9"/>
            <color indexed="81"/>
            <rFont val="Tahoma"/>
            <family val="2"/>
          </rPr>
          <t xml:space="preserve">
</t>
        </r>
      </text>
    </comment>
    <comment ref="F88" authorId="0" shapeId="0" xr:uid="{4798C637-E887-42AF-9603-4CA58A7A221A}">
      <text>
        <r>
          <rPr>
            <b/>
            <sz val="9"/>
            <color indexed="81"/>
            <rFont val="Tahoma"/>
            <family val="2"/>
          </rPr>
          <t>CEPICI:Prière lier la facture scannée</t>
        </r>
        <r>
          <rPr>
            <sz val="9"/>
            <color indexed="81"/>
            <rFont val="Tahoma"/>
            <family val="2"/>
          </rPr>
          <t xml:space="preserve">
</t>
        </r>
      </text>
    </comment>
    <comment ref="G88" authorId="0" shapeId="0" xr:uid="{D87AAB33-D0AE-4010-B01D-B92AA25DB865}">
      <text>
        <r>
          <rPr>
            <b/>
            <sz val="9"/>
            <color indexed="81"/>
            <rFont val="Tahoma"/>
            <family val="2"/>
          </rPr>
          <t>CEPICI:Prière lier la DD scannée</t>
        </r>
        <r>
          <rPr>
            <sz val="9"/>
            <color indexed="81"/>
            <rFont val="Tahoma"/>
            <family val="2"/>
          </rPr>
          <t xml:space="preserve">
</t>
        </r>
      </text>
    </comment>
    <comment ref="F89" authorId="0" shapeId="0" xr:uid="{C3847AE1-30AF-480C-9433-BF49BE7C0E3E}">
      <text>
        <r>
          <rPr>
            <b/>
            <sz val="9"/>
            <color indexed="81"/>
            <rFont val="Tahoma"/>
            <family val="2"/>
          </rPr>
          <t>CEPICI:Prière lier la facture scannée</t>
        </r>
        <r>
          <rPr>
            <sz val="9"/>
            <color indexed="81"/>
            <rFont val="Tahoma"/>
            <family val="2"/>
          </rPr>
          <t xml:space="preserve">
</t>
        </r>
      </text>
    </comment>
    <comment ref="G89" authorId="0" shapeId="0" xr:uid="{A2E23C39-3224-4663-8251-8F5F1F75A33B}">
      <text>
        <r>
          <rPr>
            <b/>
            <sz val="9"/>
            <color indexed="81"/>
            <rFont val="Tahoma"/>
            <family val="2"/>
          </rPr>
          <t>CEPICI:Prière lier la DD scannée</t>
        </r>
        <r>
          <rPr>
            <sz val="9"/>
            <color indexed="81"/>
            <rFont val="Tahoma"/>
            <family val="2"/>
          </rPr>
          <t xml:space="preserve">
</t>
        </r>
      </text>
    </comment>
    <comment ref="F90" authorId="0" shapeId="0" xr:uid="{A2448230-BF8B-45DB-9ADA-AFECBDECB4C0}">
      <text>
        <r>
          <rPr>
            <b/>
            <sz val="9"/>
            <color indexed="81"/>
            <rFont val="Tahoma"/>
            <family val="2"/>
          </rPr>
          <t>CEPICI:Prière lier la facture scannée</t>
        </r>
        <r>
          <rPr>
            <sz val="9"/>
            <color indexed="81"/>
            <rFont val="Tahoma"/>
            <family val="2"/>
          </rPr>
          <t xml:space="preserve">
</t>
        </r>
      </text>
    </comment>
    <comment ref="G90" authorId="0" shapeId="0" xr:uid="{30F61EC1-40D4-4688-81D6-EFB46A545B83}">
      <text>
        <r>
          <rPr>
            <b/>
            <sz val="9"/>
            <color indexed="81"/>
            <rFont val="Tahoma"/>
            <family val="2"/>
          </rPr>
          <t>CEPICI:Prière lier la DD scannée</t>
        </r>
        <r>
          <rPr>
            <sz val="9"/>
            <color indexed="81"/>
            <rFont val="Tahoma"/>
            <family val="2"/>
          </rPr>
          <t xml:space="preserve">
</t>
        </r>
      </text>
    </comment>
    <comment ref="F91" authorId="0" shapeId="0" xr:uid="{EBCA282A-B59F-488D-BA29-9A5648CAA18D}">
      <text>
        <r>
          <rPr>
            <b/>
            <sz val="9"/>
            <color indexed="81"/>
            <rFont val="Tahoma"/>
            <family val="2"/>
          </rPr>
          <t>CEPICI:Prière lier la facture scannée</t>
        </r>
        <r>
          <rPr>
            <sz val="9"/>
            <color indexed="81"/>
            <rFont val="Tahoma"/>
            <family val="2"/>
          </rPr>
          <t xml:space="preserve">
</t>
        </r>
      </text>
    </comment>
    <comment ref="G91" authorId="0" shapeId="0" xr:uid="{4761B9D7-E089-4F8D-9BBC-AF6C5CCA27ED}">
      <text>
        <r>
          <rPr>
            <b/>
            <sz val="9"/>
            <color indexed="81"/>
            <rFont val="Tahoma"/>
            <family val="2"/>
          </rPr>
          <t>CEPICI:Prière lier la DD scannée</t>
        </r>
        <r>
          <rPr>
            <sz val="9"/>
            <color indexed="81"/>
            <rFont val="Tahoma"/>
            <family val="2"/>
          </rPr>
          <t xml:space="preserve">
</t>
        </r>
      </text>
    </comment>
    <comment ref="F92" authorId="0" shapeId="0" xr:uid="{51DB6504-A46C-4FD3-A5ED-299E77D568E0}">
      <text>
        <r>
          <rPr>
            <b/>
            <sz val="9"/>
            <color indexed="81"/>
            <rFont val="Tahoma"/>
            <family val="2"/>
          </rPr>
          <t>CEPICI:Prière lier la facture scannée</t>
        </r>
        <r>
          <rPr>
            <sz val="9"/>
            <color indexed="81"/>
            <rFont val="Tahoma"/>
            <family val="2"/>
          </rPr>
          <t xml:space="preserve">
</t>
        </r>
      </text>
    </comment>
    <comment ref="G92" authorId="0" shapeId="0" xr:uid="{C0E5597B-4F28-4EE6-914F-7B81271B45A0}">
      <text>
        <r>
          <rPr>
            <b/>
            <sz val="9"/>
            <color indexed="81"/>
            <rFont val="Tahoma"/>
            <family val="2"/>
          </rPr>
          <t>CEPICI:Prière lier la DD scannée</t>
        </r>
        <r>
          <rPr>
            <sz val="9"/>
            <color indexed="81"/>
            <rFont val="Tahoma"/>
            <family val="2"/>
          </rPr>
          <t xml:space="preserve">
</t>
        </r>
      </text>
    </comment>
    <comment ref="F93" authorId="0" shapeId="0" xr:uid="{DA90C576-E552-4D1B-A5DB-3DFE2038A6EF}">
      <text>
        <r>
          <rPr>
            <b/>
            <sz val="9"/>
            <color indexed="81"/>
            <rFont val="Tahoma"/>
            <family val="2"/>
          </rPr>
          <t>CEPICI:Prière lier la facture scannée</t>
        </r>
        <r>
          <rPr>
            <sz val="9"/>
            <color indexed="81"/>
            <rFont val="Tahoma"/>
            <family val="2"/>
          </rPr>
          <t xml:space="preserve">
</t>
        </r>
      </text>
    </comment>
    <comment ref="G93" authorId="0" shapeId="0" xr:uid="{746D7B8F-10DB-4687-B9B5-B49855EEC6C6}">
      <text>
        <r>
          <rPr>
            <b/>
            <sz val="9"/>
            <color indexed="81"/>
            <rFont val="Tahoma"/>
            <family val="2"/>
          </rPr>
          <t>CEPICI:Prière lier la DD scannée</t>
        </r>
        <r>
          <rPr>
            <sz val="9"/>
            <color indexed="81"/>
            <rFont val="Tahoma"/>
            <family val="2"/>
          </rPr>
          <t xml:space="preserve">
</t>
        </r>
      </text>
    </comment>
    <comment ref="F94" authorId="0" shapeId="0" xr:uid="{EDA24A3E-9BB6-4D0A-A62F-5F723ABBDE7A}">
      <text>
        <r>
          <rPr>
            <b/>
            <sz val="9"/>
            <color indexed="81"/>
            <rFont val="Tahoma"/>
            <family val="2"/>
          </rPr>
          <t>CEPICI:Prière lier la facture scannée</t>
        </r>
        <r>
          <rPr>
            <sz val="9"/>
            <color indexed="81"/>
            <rFont val="Tahoma"/>
            <family val="2"/>
          </rPr>
          <t xml:space="preserve">
</t>
        </r>
      </text>
    </comment>
    <comment ref="G94" authorId="0" shapeId="0" xr:uid="{06C0519E-0623-4CC9-A62B-DB681227EEBA}">
      <text>
        <r>
          <rPr>
            <b/>
            <sz val="9"/>
            <color indexed="81"/>
            <rFont val="Tahoma"/>
            <family val="2"/>
          </rPr>
          <t>CEPICI:Prière lier la DD scannée</t>
        </r>
        <r>
          <rPr>
            <sz val="9"/>
            <color indexed="81"/>
            <rFont val="Tahoma"/>
            <family val="2"/>
          </rPr>
          <t xml:space="preserve">
</t>
        </r>
      </text>
    </comment>
    <comment ref="F95" authorId="0" shapeId="0" xr:uid="{58C96EAE-085E-4E67-B1F8-107A36627670}">
      <text>
        <r>
          <rPr>
            <b/>
            <sz val="9"/>
            <color indexed="81"/>
            <rFont val="Tahoma"/>
            <family val="2"/>
          </rPr>
          <t>CEPICI:Prière lier la facture scannée</t>
        </r>
        <r>
          <rPr>
            <sz val="9"/>
            <color indexed="81"/>
            <rFont val="Tahoma"/>
            <family val="2"/>
          </rPr>
          <t xml:space="preserve">
</t>
        </r>
      </text>
    </comment>
    <comment ref="G95" authorId="0" shapeId="0" xr:uid="{D65D3292-F04A-4696-8FDF-21EAC6D15A8F}">
      <text>
        <r>
          <rPr>
            <b/>
            <sz val="9"/>
            <color indexed="81"/>
            <rFont val="Tahoma"/>
            <family val="2"/>
          </rPr>
          <t>CEPICI:Prière lier la DD scannée</t>
        </r>
        <r>
          <rPr>
            <sz val="9"/>
            <color indexed="81"/>
            <rFont val="Tahoma"/>
            <family val="2"/>
          </rPr>
          <t xml:space="preserve">
</t>
        </r>
      </text>
    </comment>
    <comment ref="F96" authorId="0" shapeId="0" xr:uid="{3045435A-4774-4C41-BFFB-C6D8EF2BC145}">
      <text>
        <r>
          <rPr>
            <b/>
            <sz val="9"/>
            <color indexed="81"/>
            <rFont val="Tahoma"/>
            <family val="2"/>
          </rPr>
          <t>CEPICI:Prière lier la facture scannée</t>
        </r>
        <r>
          <rPr>
            <sz val="9"/>
            <color indexed="81"/>
            <rFont val="Tahoma"/>
            <family val="2"/>
          </rPr>
          <t xml:space="preserve">
</t>
        </r>
      </text>
    </comment>
    <comment ref="G96" authorId="0" shapeId="0" xr:uid="{6EF18772-413F-4680-BA76-25E10F5C831C}">
      <text>
        <r>
          <rPr>
            <b/>
            <sz val="9"/>
            <color indexed="81"/>
            <rFont val="Tahoma"/>
            <family val="2"/>
          </rPr>
          <t>CEPICI:Prière lier la DD scannée</t>
        </r>
        <r>
          <rPr>
            <sz val="9"/>
            <color indexed="81"/>
            <rFont val="Tahoma"/>
            <family val="2"/>
          </rPr>
          <t xml:space="preserve">
</t>
        </r>
      </text>
    </comment>
    <comment ref="F97" authorId="0" shapeId="0" xr:uid="{ED830AA1-E5FC-40BC-BC9F-CE50818D2BC7}">
      <text>
        <r>
          <rPr>
            <b/>
            <sz val="9"/>
            <color indexed="81"/>
            <rFont val="Tahoma"/>
            <family val="2"/>
          </rPr>
          <t>CEPICI:Prière lier la facture scannée</t>
        </r>
        <r>
          <rPr>
            <sz val="9"/>
            <color indexed="81"/>
            <rFont val="Tahoma"/>
            <family val="2"/>
          </rPr>
          <t xml:space="preserve">
</t>
        </r>
      </text>
    </comment>
    <comment ref="G97" authorId="0" shapeId="0" xr:uid="{3B419921-DB7C-430B-955C-F0B9E07CEE1A}">
      <text>
        <r>
          <rPr>
            <b/>
            <sz val="9"/>
            <color indexed="81"/>
            <rFont val="Tahoma"/>
            <family val="2"/>
          </rPr>
          <t>CEPICI:Prière lier la DD scannée</t>
        </r>
        <r>
          <rPr>
            <sz val="9"/>
            <color indexed="81"/>
            <rFont val="Tahoma"/>
            <family val="2"/>
          </rPr>
          <t xml:space="preserve">
</t>
        </r>
      </text>
    </comment>
    <comment ref="F98" authorId="0" shapeId="0" xr:uid="{B532E013-DC19-461B-A7F8-38FA0CE6EDC8}">
      <text>
        <r>
          <rPr>
            <b/>
            <sz val="9"/>
            <color indexed="81"/>
            <rFont val="Tahoma"/>
            <family val="2"/>
          </rPr>
          <t>CEPICI:Prière lier la facture scannée</t>
        </r>
        <r>
          <rPr>
            <sz val="9"/>
            <color indexed="81"/>
            <rFont val="Tahoma"/>
            <family val="2"/>
          </rPr>
          <t xml:space="preserve">
</t>
        </r>
      </text>
    </comment>
    <comment ref="G98" authorId="0" shapeId="0" xr:uid="{060C38EE-3C0D-4E06-B088-B241C434F456}">
      <text>
        <r>
          <rPr>
            <b/>
            <sz val="9"/>
            <color indexed="81"/>
            <rFont val="Tahoma"/>
            <family val="2"/>
          </rPr>
          <t>CEPICI:Prière lier la DD scannée</t>
        </r>
        <r>
          <rPr>
            <sz val="9"/>
            <color indexed="81"/>
            <rFont val="Tahoma"/>
            <family val="2"/>
          </rPr>
          <t xml:space="preserve">
</t>
        </r>
      </text>
    </comment>
    <comment ref="F99" authorId="0" shapeId="0" xr:uid="{2A8A4930-B147-478C-B744-5EB4DC11A0E2}">
      <text>
        <r>
          <rPr>
            <b/>
            <sz val="9"/>
            <color indexed="81"/>
            <rFont val="Tahoma"/>
            <family val="2"/>
          </rPr>
          <t>CEPICI:Prière lier la facture scannée</t>
        </r>
        <r>
          <rPr>
            <sz val="9"/>
            <color indexed="81"/>
            <rFont val="Tahoma"/>
            <family val="2"/>
          </rPr>
          <t xml:space="preserve">
</t>
        </r>
      </text>
    </comment>
    <comment ref="G99" authorId="0" shapeId="0" xr:uid="{9A7A40F2-3A65-45C6-822D-B76B5A0DF6F1}">
      <text>
        <r>
          <rPr>
            <b/>
            <sz val="9"/>
            <color indexed="81"/>
            <rFont val="Tahoma"/>
            <family val="2"/>
          </rPr>
          <t>CEPICI:Prière lier la DD scannée</t>
        </r>
        <r>
          <rPr>
            <sz val="9"/>
            <color indexed="81"/>
            <rFont val="Tahoma"/>
            <family val="2"/>
          </rPr>
          <t xml:space="preserve">
</t>
        </r>
      </text>
    </comment>
    <comment ref="F100" authorId="0" shapeId="0" xr:uid="{A234CA7E-F55A-4642-AF70-BA21DF0CAE8B}">
      <text>
        <r>
          <rPr>
            <b/>
            <sz val="9"/>
            <color indexed="81"/>
            <rFont val="Tahoma"/>
            <family val="2"/>
          </rPr>
          <t>CEPICI:Prière lier la facture scannée</t>
        </r>
        <r>
          <rPr>
            <sz val="9"/>
            <color indexed="81"/>
            <rFont val="Tahoma"/>
            <family val="2"/>
          </rPr>
          <t xml:space="preserve">
</t>
        </r>
      </text>
    </comment>
    <comment ref="G100" authorId="0" shapeId="0" xr:uid="{91A02693-F088-4E93-8536-AF1999580064}">
      <text>
        <r>
          <rPr>
            <b/>
            <sz val="9"/>
            <color indexed="81"/>
            <rFont val="Tahoma"/>
            <family val="2"/>
          </rPr>
          <t>CEPICI:Prière lier la DD scannée</t>
        </r>
        <r>
          <rPr>
            <sz val="9"/>
            <color indexed="81"/>
            <rFont val="Tahoma"/>
            <family val="2"/>
          </rPr>
          <t xml:space="preserve">
</t>
        </r>
      </text>
    </comment>
    <comment ref="F101" authorId="0" shapeId="0" xr:uid="{6B4462BC-9340-45BA-8868-250370BACD53}">
      <text>
        <r>
          <rPr>
            <b/>
            <sz val="9"/>
            <color indexed="81"/>
            <rFont val="Tahoma"/>
            <family val="2"/>
          </rPr>
          <t>CEPICI:Prière lier la facture scannée</t>
        </r>
        <r>
          <rPr>
            <sz val="9"/>
            <color indexed="81"/>
            <rFont val="Tahoma"/>
            <family val="2"/>
          </rPr>
          <t xml:space="preserve">
</t>
        </r>
      </text>
    </comment>
    <comment ref="G101" authorId="0" shapeId="0" xr:uid="{F04840EB-7D62-4203-A655-08D03B6B6987}">
      <text>
        <r>
          <rPr>
            <b/>
            <sz val="9"/>
            <color indexed="81"/>
            <rFont val="Tahoma"/>
            <family val="2"/>
          </rPr>
          <t>CEPICI:Prière lier la DD scannée</t>
        </r>
        <r>
          <rPr>
            <sz val="9"/>
            <color indexed="81"/>
            <rFont val="Tahoma"/>
            <family val="2"/>
          </rPr>
          <t xml:space="preserve">
</t>
        </r>
      </text>
    </comment>
    <comment ref="F102" authorId="0" shapeId="0" xr:uid="{7CAD36ED-72B7-433E-B59A-FD0A6FAD54BC}">
      <text>
        <r>
          <rPr>
            <b/>
            <sz val="9"/>
            <color indexed="81"/>
            <rFont val="Tahoma"/>
            <family val="2"/>
          </rPr>
          <t>CEPICI:Prière lier la facture scannée</t>
        </r>
        <r>
          <rPr>
            <sz val="9"/>
            <color indexed="81"/>
            <rFont val="Tahoma"/>
            <family val="2"/>
          </rPr>
          <t xml:space="preserve">
</t>
        </r>
      </text>
    </comment>
    <comment ref="G102" authorId="0" shapeId="0" xr:uid="{8290209B-B002-4A74-8C89-CBA0AB2AA62E}">
      <text>
        <r>
          <rPr>
            <b/>
            <sz val="9"/>
            <color indexed="81"/>
            <rFont val="Tahoma"/>
            <family val="2"/>
          </rPr>
          <t>CEPICI:Prière lier la DD scannée</t>
        </r>
        <r>
          <rPr>
            <sz val="9"/>
            <color indexed="81"/>
            <rFont val="Tahoma"/>
            <family val="2"/>
          </rPr>
          <t xml:space="preserve">
</t>
        </r>
      </text>
    </comment>
    <comment ref="F103" authorId="0" shapeId="0" xr:uid="{927AE072-6479-4CE9-89AF-EF58FCE5DBC1}">
      <text>
        <r>
          <rPr>
            <b/>
            <sz val="9"/>
            <color indexed="81"/>
            <rFont val="Tahoma"/>
            <family val="2"/>
          </rPr>
          <t>CEPICI:Prière lier la facture scannée</t>
        </r>
        <r>
          <rPr>
            <sz val="9"/>
            <color indexed="81"/>
            <rFont val="Tahoma"/>
            <family val="2"/>
          </rPr>
          <t xml:space="preserve">
</t>
        </r>
      </text>
    </comment>
    <comment ref="G103" authorId="0" shapeId="0" xr:uid="{0579E3BA-713C-4CBC-BE21-4F92E0D474E8}">
      <text>
        <r>
          <rPr>
            <b/>
            <sz val="9"/>
            <color indexed="81"/>
            <rFont val="Tahoma"/>
            <family val="2"/>
          </rPr>
          <t>CEPICI:Prière lier la DD scannée</t>
        </r>
        <r>
          <rPr>
            <sz val="9"/>
            <color indexed="81"/>
            <rFont val="Tahoma"/>
            <family val="2"/>
          </rPr>
          <t xml:space="preserve">
</t>
        </r>
      </text>
    </comment>
    <comment ref="F104" authorId="0" shapeId="0" xr:uid="{C9837D06-2325-4E9B-9079-B9B362AB58E9}">
      <text>
        <r>
          <rPr>
            <b/>
            <sz val="9"/>
            <color indexed="81"/>
            <rFont val="Tahoma"/>
            <family val="2"/>
          </rPr>
          <t>CEPICI:Prière lier la facture scannée</t>
        </r>
        <r>
          <rPr>
            <sz val="9"/>
            <color indexed="81"/>
            <rFont val="Tahoma"/>
            <family val="2"/>
          </rPr>
          <t xml:space="preserve">
</t>
        </r>
      </text>
    </comment>
    <comment ref="G104" authorId="0" shapeId="0" xr:uid="{A05EB2D2-9626-4A86-A5EF-BF6707CE4630}">
      <text>
        <r>
          <rPr>
            <b/>
            <sz val="9"/>
            <color indexed="81"/>
            <rFont val="Tahoma"/>
            <family val="2"/>
          </rPr>
          <t>CEPICI:Prière lier la DD scannée</t>
        </r>
        <r>
          <rPr>
            <sz val="9"/>
            <color indexed="81"/>
            <rFont val="Tahoma"/>
            <family val="2"/>
          </rPr>
          <t xml:space="preserve">
</t>
        </r>
      </text>
    </comment>
    <comment ref="F105" authorId="0" shapeId="0" xr:uid="{94F1E99C-21D6-4E24-9E97-2E25FFBFE2EE}">
      <text>
        <r>
          <rPr>
            <b/>
            <sz val="9"/>
            <color indexed="81"/>
            <rFont val="Tahoma"/>
            <family val="2"/>
          </rPr>
          <t>CEPICI:Prière lier la facture scannée</t>
        </r>
        <r>
          <rPr>
            <sz val="9"/>
            <color indexed="81"/>
            <rFont val="Tahoma"/>
            <family val="2"/>
          </rPr>
          <t xml:space="preserve">
</t>
        </r>
      </text>
    </comment>
    <comment ref="G105" authorId="0" shapeId="0" xr:uid="{696C5EBA-34C5-43B5-A222-4A0020047BEE}">
      <text>
        <r>
          <rPr>
            <b/>
            <sz val="9"/>
            <color indexed="81"/>
            <rFont val="Tahoma"/>
            <family val="2"/>
          </rPr>
          <t>CEPICI:Prière lier la DD scannée</t>
        </r>
        <r>
          <rPr>
            <sz val="9"/>
            <color indexed="81"/>
            <rFont val="Tahoma"/>
            <family val="2"/>
          </rPr>
          <t xml:space="preserve">
</t>
        </r>
      </text>
    </comment>
    <comment ref="F106" authorId="0" shapeId="0" xr:uid="{4A8F0CAD-855B-4808-B898-6A59238EB5E0}">
      <text>
        <r>
          <rPr>
            <b/>
            <sz val="9"/>
            <color indexed="81"/>
            <rFont val="Tahoma"/>
            <family val="2"/>
          </rPr>
          <t>CEPICI:Prière lier la facture scannée</t>
        </r>
        <r>
          <rPr>
            <sz val="9"/>
            <color indexed="81"/>
            <rFont val="Tahoma"/>
            <family val="2"/>
          </rPr>
          <t xml:space="preserve">
</t>
        </r>
      </text>
    </comment>
    <comment ref="G106" authorId="0" shapeId="0" xr:uid="{5F3F4F42-FC45-4780-A984-4A1879C74FB0}">
      <text>
        <r>
          <rPr>
            <b/>
            <sz val="9"/>
            <color indexed="81"/>
            <rFont val="Tahoma"/>
            <family val="2"/>
          </rPr>
          <t>CEPICI:Prière lier la DD scannée</t>
        </r>
        <r>
          <rPr>
            <sz val="9"/>
            <color indexed="81"/>
            <rFont val="Tahoma"/>
            <family val="2"/>
          </rPr>
          <t xml:space="preserve">
</t>
        </r>
      </text>
    </comment>
    <comment ref="F107" authorId="0" shapeId="0" xr:uid="{7A75BD46-AA45-40FE-84B9-4D5BA4841A60}">
      <text>
        <r>
          <rPr>
            <b/>
            <sz val="9"/>
            <color indexed="81"/>
            <rFont val="Tahoma"/>
            <family val="2"/>
          </rPr>
          <t>CEPICI:Prière lier la facture scannée</t>
        </r>
        <r>
          <rPr>
            <sz val="9"/>
            <color indexed="81"/>
            <rFont val="Tahoma"/>
            <family val="2"/>
          </rPr>
          <t xml:space="preserve">
</t>
        </r>
      </text>
    </comment>
    <comment ref="G107" authorId="0" shapeId="0" xr:uid="{7A50D9DE-38DA-49D4-A4CC-82EED7D27C25}">
      <text>
        <r>
          <rPr>
            <b/>
            <sz val="9"/>
            <color indexed="81"/>
            <rFont val="Tahoma"/>
            <family val="2"/>
          </rPr>
          <t>CEPICI:Prière lier la DD scannée</t>
        </r>
        <r>
          <rPr>
            <sz val="9"/>
            <color indexed="81"/>
            <rFont val="Tahoma"/>
            <family val="2"/>
          </rPr>
          <t xml:space="preserve">
</t>
        </r>
      </text>
    </comment>
    <comment ref="F108" authorId="0" shapeId="0" xr:uid="{F265C6DD-8186-4D82-BEBC-4E1477775F39}">
      <text>
        <r>
          <rPr>
            <b/>
            <sz val="9"/>
            <color indexed="81"/>
            <rFont val="Tahoma"/>
            <family val="2"/>
          </rPr>
          <t>CEPICI:Prière lier la facture scannée</t>
        </r>
        <r>
          <rPr>
            <sz val="9"/>
            <color indexed="81"/>
            <rFont val="Tahoma"/>
            <family val="2"/>
          </rPr>
          <t xml:space="preserve">
</t>
        </r>
      </text>
    </comment>
    <comment ref="G108" authorId="0" shapeId="0" xr:uid="{8DCE8172-B133-42FB-8EF8-5510F38FF063}">
      <text>
        <r>
          <rPr>
            <b/>
            <sz val="9"/>
            <color indexed="81"/>
            <rFont val="Tahoma"/>
            <family val="2"/>
          </rPr>
          <t>CEPICI:Prière lier la DD scannée</t>
        </r>
        <r>
          <rPr>
            <sz val="9"/>
            <color indexed="81"/>
            <rFont val="Tahoma"/>
            <family val="2"/>
          </rPr>
          <t xml:space="preserve">
</t>
        </r>
      </text>
    </comment>
    <comment ref="F109" authorId="0" shapeId="0" xr:uid="{A3BC9A97-BE19-4BEF-9D2F-AD05235BF44E}">
      <text>
        <r>
          <rPr>
            <b/>
            <sz val="9"/>
            <color indexed="81"/>
            <rFont val="Tahoma"/>
            <family val="2"/>
          </rPr>
          <t>CEPICI:Prière lier la facture scannée</t>
        </r>
        <r>
          <rPr>
            <sz val="9"/>
            <color indexed="81"/>
            <rFont val="Tahoma"/>
            <family val="2"/>
          </rPr>
          <t xml:space="preserve">
</t>
        </r>
      </text>
    </comment>
    <comment ref="G109" authorId="0" shapeId="0" xr:uid="{DC30033D-09A8-45AB-AD53-60435970A940}">
      <text>
        <r>
          <rPr>
            <b/>
            <sz val="9"/>
            <color indexed="81"/>
            <rFont val="Tahoma"/>
            <family val="2"/>
          </rPr>
          <t>CEPICI:Prière lier la DD scannée</t>
        </r>
        <r>
          <rPr>
            <sz val="9"/>
            <color indexed="81"/>
            <rFont val="Tahoma"/>
            <family val="2"/>
          </rPr>
          <t xml:space="preserve">
</t>
        </r>
      </text>
    </comment>
    <comment ref="F110" authorId="0" shapeId="0" xr:uid="{EE37C334-5FC4-4D91-8393-27C640BB3E19}">
      <text>
        <r>
          <rPr>
            <b/>
            <sz val="9"/>
            <color indexed="81"/>
            <rFont val="Tahoma"/>
            <family val="2"/>
          </rPr>
          <t>CEPICI:Prière lier la facture scannée</t>
        </r>
        <r>
          <rPr>
            <sz val="9"/>
            <color indexed="81"/>
            <rFont val="Tahoma"/>
            <family val="2"/>
          </rPr>
          <t xml:space="preserve">
</t>
        </r>
      </text>
    </comment>
    <comment ref="G110" authorId="0" shapeId="0" xr:uid="{C9A39297-9631-44B1-B99E-02BCD5434280}">
      <text>
        <r>
          <rPr>
            <b/>
            <sz val="9"/>
            <color indexed="81"/>
            <rFont val="Tahoma"/>
            <family val="2"/>
          </rPr>
          <t>CEPICI:Prière lier la DD scannée</t>
        </r>
        <r>
          <rPr>
            <sz val="9"/>
            <color indexed="81"/>
            <rFont val="Tahoma"/>
            <family val="2"/>
          </rPr>
          <t xml:space="preserve">
</t>
        </r>
      </text>
    </comment>
    <comment ref="F111" authorId="0" shapeId="0" xr:uid="{C02D7BAA-C0CA-480E-AF44-4DEAA850F7E1}">
      <text>
        <r>
          <rPr>
            <b/>
            <sz val="9"/>
            <color indexed="81"/>
            <rFont val="Tahoma"/>
            <family val="2"/>
          </rPr>
          <t>CEPICI:Prière lier la facture scannée</t>
        </r>
        <r>
          <rPr>
            <sz val="9"/>
            <color indexed="81"/>
            <rFont val="Tahoma"/>
            <family val="2"/>
          </rPr>
          <t xml:space="preserve">
</t>
        </r>
      </text>
    </comment>
    <comment ref="G111" authorId="0" shapeId="0" xr:uid="{34244381-19AF-4E9D-80FB-9F972B1FA7E3}">
      <text>
        <r>
          <rPr>
            <b/>
            <sz val="9"/>
            <color indexed="81"/>
            <rFont val="Tahoma"/>
            <family val="2"/>
          </rPr>
          <t>CEPICI:Prière lier la DD scannée</t>
        </r>
        <r>
          <rPr>
            <sz val="9"/>
            <color indexed="81"/>
            <rFont val="Tahoma"/>
            <family val="2"/>
          </rPr>
          <t xml:space="preserve">
</t>
        </r>
      </text>
    </comment>
    <comment ref="F112" authorId="0" shapeId="0" xr:uid="{78362143-5BC1-4307-84E8-9577E5BDC157}">
      <text>
        <r>
          <rPr>
            <b/>
            <sz val="9"/>
            <color indexed="81"/>
            <rFont val="Tahoma"/>
            <family val="2"/>
          </rPr>
          <t>CEPICI:Prière lier la facture scannée</t>
        </r>
        <r>
          <rPr>
            <sz val="9"/>
            <color indexed="81"/>
            <rFont val="Tahoma"/>
            <family val="2"/>
          </rPr>
          <t xml:space="preserve">
</t>
        </r>
      </text>
    </comment>
    <comment ref="G112" authorId="0" shapeId="0" xr:uid="{978E70AE-ABB3-447E-97CB-5E2A4B22EC41}">
      <text>
        <r>
          <rPr>
            <b/>
            <sz val="9"/>
            <color indexed="81"/>
            <rFont val="Tahoma"/>
            <family val="2"/>
          </rPr>
          <t>CEPICI:Prière lier la DD scannée</t>
        </r>
        <r>
          <rPr>
            <sz val="9"/>
            <color indexed="81"/>
            <rFont val="Tahoma"/>
            <family val="2"/>
          </rPr>
          <t xml:space="preserve">
</t>
        </r>
      </text>
    </comment>
    <comment ref="F113" authorId="0" shapeId="0" xr:uid="{DFB96CF2-06E8-415D-88B9-B98726930BD9}">
      <text>
        <r>
          <rPr>
            <b/>
            <sz val="9"/>
            <color indexed="81"/>
            <rFont val="Tahoma"/>
            <family val="2"/>
          </rPr>
          <t>CEPICI:Prière lier la facture scannée</t>
        </r>
        <r>
          <rPr>
            <sz val="9"/>
            <color indexed="81"/>
            <rFont val="Tahoma"/>
            <family val="2"/>
          </rPr>
          <t xml:space="preserve">
</t>
        </r>
      </text>
    </comment>
    <comment ref="G113" authorId="0" shapeId="0" xr:uid="{C5F98198-7D46-4E7B-8307-C1C9BEF98D18}">
      <text>
        <r>
          <rPr>
            <b/>
            <sz val="9"/>
            <color indexed="81"/>
            <rFont val="Tahoma"/>
            <family val="2"/>
          </rPr>
          <t>CEPICI:Prière lier la DD scannée</t>
        </r>
        <r>
          <rPr>
            <sz val="9"/>
            <color indexed="81"/>
            <rFont val="Tahoma"/>
            <family val="2"/>
          </rPr>
          <t xml:space="preserve">
</t>
        </r>
      </text>
    </comment>
    <comment ref="F114" authorId="0" shapeId="0" xr:uid="{1549C757-1299-4583-B1E3-8DED517C5F6C}">
      <text>
        <r>
          <rPr>
            <b/>
            <sz val="9"/>
            <color indexed="81"/>
            <rFont val="Tahoma"/>
            <family val="2"/>
          </rPr>
          <t>CEPICI:Prière lier la facture scannée</t>
        </r>
        <r>
          <rPr>
            <sz val="9"/>
            <color indexed="81"/>
            <rFont val="Tahoma"/>
            <family val="2"/>
          </rPr>
          <t xml:space="preserve">
</t>
        </r>
      </text>
    </comment>
    <comment ref="G114" authorId="0" shapeId="0" xr:uid="{B4172EDC-0603-4161-B24F-77D39EBD06AC}">
      <text>
        <r>
          <rPr>
            <b/>
            <sz val="9"/>
            <color indexed="81"/>
            <rFont val="Tahoma"/>
            <family val="2"/>
          </rPr>
          <t>CEPICI:Prière lier la DD scannée</t>
        </r>
        <r>
          <rPr>
            <sz val="9"/>
            <color indexed="81"/>
            <rFont val="Tahoma"/>
            <family val="2"/>
          </rPr>
          <t xml:space="preserve">
</t>
        </r>
      </text>
    </comment>
    <comment ref="F115" authorId="0" shapeId="0" xr:uid="{EB89A1C4-72A5-4C52-9A81-8E418F3F6ADF}">
      <text>
        <r>
          <rPr>
            <b/>
            <sz val="9"/>
            <color indexed="81"/>
            <rFont val="Tahoma"/>
            <family val="2"/>
          </rPr>
          <t>CEPICI:Prière lier la facture scannée</t>
        </r>
        <r>
          <rPr>
            <sz val="9"/>
            <color indexed="81"/>
            <rFont val="Tahoma"/>
            <family val="2"/>
          </rPr>
          <t xml:space="preserve">
</t>
        </r>
      </text>
    </comment>
    <comment ref="G115" authorId="0" shapeId="0" xr:uid="{924C1648-592B-4EA3-9983-46CAFAD97EAA}">
      <text>
        <r>
          <rPr>
            <b/>
            <sz val="9"/>
            <color indexed="81"/>
            <rFont val="Tahoma"/>
            <family val="2"/>
          </rPr>
          <t>CEPICI:Prière lier la DD scannée</t>
        </r>
        <r>
          <rPr>
            <sz val="9"/>
            <color indexed="81"/>
            <rFont val="Tahoma"/>
            <family val="2"/>
          </rPr>
          <t xml:space="preserve">
</t>
        </r>
      </text>
    </comment>
    <comment ref="F116" authorId="0" shapeId="0" xr:uid="{6670462B-B5D2-4E37-BCB0-9D7B223CDD35}">
      <text>
        <r>
          <rPr>
            <b/>
            <sz val="9"/>
            <color indexed="81"/>
            <rFont val="Tahoma"/>
            <family val="2"/>
          </rPr>
          <t>CEPICI:Prière lier la facture scannée</t>
        </r>
        <r>
          <rPr>
            <sz val="9"/>
            <color indexed="81"/>
            <rFont val="Tahoma"/>
            <family val="2"/>
          </rPr>
          <t xml:space="preserve">
</t>
        </r>
      </text>
    </comment>
    <comment ref="G116" authorId="0" shapeId="0" xr:uid="{131436AF-0026-45A5-873B-25E315E8395E}">
      <text>
        <r>
          <rPr>
            <b/>
            <sz val="9"/>
            <color indexed="81"/>
            <rFont val="Tahoma"/>
            <family val="2"/>
          </rPr>
          <t>CEPICI:Prière lier la DD scannée</t>
        </r>
        <r>
          <rPr>
            <sz val="9"/>
            <color indexed="81"/>
            <rFont val="Tahoma"/>
            <family val="2"/>
          </rPr>
          <t xml:space="preserve">
</t>
        </r>
      </text>
    </comment>
    <comment ref="F117" authorId="0" shapeId="0" xr:uid="{3A9C884B-87A4-4F35-8024-5596C461901E}">
      <text>
        <r>
          <rPr>
            <b/>
            <sz val="9"/>
            <color indexed="81"/>
            <rFont val="Tahoma"/>
            <family val="2"/>
          </rPr>
          <t>CEPICI:Prière lier la facture scannée</t>
        </r>
        <r>
          <rPr>
            <sz val="9"/>
            <color indexed="81"/>
            <rFont val="Tahoma"/>
            <family val="2"/>
          </rPr>
          <t xml:space="preserve">
</t>
        </r>
      </text>
    </comment>
    <comment ref="G117" authorId="0" shapeId="0" xr:uid="{B940F519-8AB2-484A-8923-53ACFB1E85CD}">
      <text>
        <r>
          <rPr>
            <b/>
            <sz val="9"/>
            <color indexed="81"/>
            <rFont val="Tahoma"/>
            <family val="2"/>
          </rPr>
          <t>CEPICI:Prière lier la DD scannée</t>
        </r>
        <r>
          <rPr>
            <sz val="9"/>
            <color indexed="81"/>
            <rFont val="Tahoma"/>
            <family val="2"/>
          </rPr>
          <t xml:space="preserve">
</t>
        </r>
      </text>
    </comment>
    <comment ref="F118" authorId="0" shapeId="0" xr:uid="{15D62AC1-9638-48A9-948B-F19BBC2ACE28}">
      <text>
        <r>
          <rPr>
            <b/>
            <sz val="9"/>
            <color indexed="81"/>
            <rFont val="Tahoma"/>
            <family val="2"/>
          </rPr>
          <t>CEPICI:Prière lier la facture scannée</t>
        </r>
        <r>
          <rPr>
            <sz val="9"/>
            <color indexed="81"/>
            <rFont val="Tahoma"/>
            <family val="2"/>
          </rPr>
          <t xml:space="preserve">
</t>
        </r>
      </text>
    </comment>
    <comment ref="G118" authorId="0" shapeId="0" xr:uid="{F1434BD0-61C8-42D6-8319-8AFA340336FA}">
      <text>
        <r>
          <rPr>
            <b/>
            <sz val="9"/>
            <color indexed="81"/>
            <rFont val="Tahoma"/>
            <family val="2"/>
          </rPr>
          <t>CEPICI:Prière lier la DD scannée</t>
        </r>
        <r>
          <rPr>
            <sz val="9"/>
            <color indexed="81"/>
            <rFont val="Tahoma"/>
            <family val="2"/>
          </rPr>
          <t xml:space="preserve">
</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D66E947D-D3D0-4A22-B9D1-01F6246261A8}" keepAlive="1" name="Requête - Construction" description="Connexion à la requête « Construction » dans le classeur." type="5" refreshedVersion="0" background="1">
    <dbPr connection="Provider=Microsoft.Mashup.OleDb.1;Data Source=$Workbook$;Location=Construction;Extended Properties=&quot;&quot;" command="SELECT * FROM [Construction]"/>
  </connection>
  <connection id="2" xr16:uid="{0281ABB9-74F9-4A25-8A35-EEC49196C099}" keepAlive="1" name="Requête - Etablissement" description="Connexion à la requête « Etablissement » dans le classeur." type="5" refreshedVersion="0" background="1">
    <dbPr connection="Provider=Microsoft.Mashup.OleDb.1;Data Source=$Workbook$;Location=Etablissement;Extended Properties=&quot;&quot;" command="SELECT * FROM [Etablissement]"/>
  </connection>
  <connection id="3" xr16:uid="{F2280BE6-9331-4089-A2CC-2FFD01090CF4}" keepAlive="1" name="Requête - Immo_Consolidés" description="Connexion à la requête « Immo_Consolidés » dans le classeur." type="5" refreshedVersion="7" background="1" saveData="1">
    <dbPr connection="Provider=Microsoft.Mashup.OleDb.1;Data Source=$Workbook$;Location=Immo_Consolidés;Extended Properties=&quot;&quot;" command="SELECT * FROM [Immo_Consolidés]"/>
  </connection>
  <connection id="4" xr16:uid="{35577664-6C9E-45FB-82D5-6EE1277DCF7C}" keepAlive="1" name="Requête - Immo_Incorp" description="Connexion à la requête « Immo_Incorp » dans le classeur." type="5" refreshedVersion="0" background="1">
    <dbPr connection="Provider=Microsoft.Mashup.OleDb.1;Data Source=$Workbook$;Location=Immo_Incorp;Extended Properties=&quot;&quot;" command="SELECT * FROM [Immo_Incorp]"/>
  </connection>
  <connection id="5" xr16:uid="{B2C9290E-4382-4DC4-B8C6-3B3A187FA84B}" keepAlive="1" name="Requête - Install_Agenc" description="Connexion à la requête « Install_Agenc » dans le classeur." type="5" refreshedVersion="0" background="1">
    <dbPr connection="Provider=Microsoft.Mashup.OleDb.1;Data Source=$Workbook$;Location=Install_Agenc;Extended Properties=&quot;&quot;" command="SELECT * FROM [Install_Agenc]"/>
  </connection>
  <connection id="6" xr16:uid="{0066688D-52D5-4A0F-94E3-34EF3B8A5ABE}" keepAlive="1" name="Requête - Logiciel" description="Connexion à la requête « Logiciel » dans le classeur." type="5" refreshedVersion="0" background="1">
    <dbPr connection="Provider=Microsoft.Mashup.OleDb.1;Data Source=$Workbook$;Location=Logiciel;Extended Properties=&quot;&quot;" command="SELECT * FROM [Logiciel]"/>
  </connection>
  <connection id="7" xr16:uid="{44F83685-E403-4183-956D-3E043D8AAE40}" keepAlive="1" name="Requête - Mat_Info" description="Connexion à la requête « Mat_Info » dans le classeur." type="5" refreshedVersion="0" background="1">
    <dbPr connection="Provider=Microsoft.Mashup.OleDb.1;Data Source=$Workbook$;Location=Mat_Info;Extended Properties=&quot;&quot;" command="SELECT * FROM [Mat_Info]"/>
  </connection>
  <connection id="8" xr16:uid="{63761E35-1498-4BC9-86FC-84456A507634}" keepAlive="1" name="Requête - Mat_outillage" description="Connexion à la requête « Mat_outillage » dans le classeur." type="5" refreshedVersion="0" background="1">
    <dbPr connection="Provider=Microsoft.Mashup.OleDb.1;Data Source=$Workbook$;Location=Mat_outillage;Extended Properties=&quot;&quot;" command="SELECT * FROM [Mat_outillage]"/>
  </connection>
  <connection id="9" xr16:uid="{EBE9CADF-EF0A-40CD-8E74-EBBEB53BF46B}" keepAlive="1" name="Requête - Mat_Transport" description="Connexion à la requête « Mat_Transport » dans le classeur." type="5" refreshedVersion="0" background="1">
    <dbPr connection="Provider=Microsoft.Mashup.OleDb.1;Data Source=$Workbook$;Location=Mat_Transport;Extended Properties=&quot;&quot;" command="SELECT * FROM [Mat_Transport]"/>
  </connection>
  <connection id="10" xr16:uid="{3E9F2CA4-32EF-4B64-99D0-25C1BB4EBC39}" keepAlive="1" name="Requête - Mob_Mat_Bur" description="Connexion à la requête « Mob_Mat_Bur » dans le classeur." type="5" refreshedVersion="0" background="1">
    <dbPr connection="Provider=Microsoft.Mashup.OleDb.1;Data Source=$Workbook$;Location=Mob_Mat_Bur;Extended Properties=&quot;&quot;" command="SELECT * FROM [Mob_Mat_Bur]"/>
  </connection>
  <connection id="11" xr16:uid="{598B5BDB-FCC5-4759-A01E-AB64B7E9198C}" keepAlive="1" name="Requête - Terrain" description="Connexion à la requête « Terrain » dans le classeur." type="5" refreshedVersion="0" background="1">
    <dbPr connection="Provider=Microsoft.Mashup.OleDb.1;Data Source=$Workbook$;Location=Terrain;Extended Properties=&quot;&quot;" command="SELECT * FROM [Terrain]"/>
  </connection>
</connections>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<sst xmlns="http://schemas.openxmlformats.org/spreadsheetml/2006/main" count="1722" uniqueCount="90">
  <si>
    <t>MOTIF</t>
  </si>
  <si>
    <t>TAUX DE REJET</t>
  </si>
  <si>
    <t>Colonne1</t>
  </si>
  <si>
    <t>Colonne2</t>
  </si>
  <si>
    <t>RAISON SOCIALE</t>
  </si>
  <si>
    <t>NOM DU PROMOTEUR</t>
  </si>
  <si>
    <t>DATE</t>
  </si>
  <si>
    <t>DETAIL DES INVESTISSEMENTS REALISES SUR LA PERIODE DU PROJET</t>
  </si>
  <si>
    <t>NB : POUR TOUTE DEPENSE INSCRITE DANS LE TABLEAU CI-DESSOUS, PRIERE LIER LA FACTURE CORRESPONDANTE SCANNEE</t>
  </si>
  <si>
    <t>(En F. Cfa)</t>
  </si>
  <si>
    <t>SPECIFICATIONS COMMERCIALES</t>
  </si>
  <si>
    <t>N° FACTURE</t>
  </si>
  <si>
    <t>FOURNISSEUR</t>
  </si>
  <si>
    <t>DEPENSES REJETEES (RESERVE A L'ADMINISTRATION)</t>
  </si>
  <si>
    <t>COÛT TOTAL APPROUVE</t>
  </si>
  <si>
    <t>Frais d'Etablissements</t>
  </si>
  <si>
    <t>HORS AGR (AVT/AP AGR)</t>
  </si>
  <si>
    <t>MOTIFS REJET</t>
  </si>
  <si>
    <t>SANS AGR (ACHT TTC)</t>
  </si>
  <si>
    <t>NUM</t>
  </si>
  <si>
    <t>SYNTHESE DES INVESTISSEMENTS REALISES SUR LA PERIODE DU PROJET</t>
  </si>
  <si>
    <t>ECART</t>
  </si>
  <si>
    <t>DEPENSES REJETEES</t>
  </si>
  <si>
    <t>DEPENSES APPROUVEES</t>
  </si>
  <si>
    <t>% DEPENSES REJETEES</t>
  </si>
  <si>
    <t>Immobilisations Incorporelles</t>
  </si>
  <si>
    <t>Frais d'établissement</t>
  </si>
  <si>
    <t>Logiciel</t>
  </si>
  <si>
    <t>Autres Immobilisations Incorporelles</t>
  </si>
  <si>
    <t>Total Immobilisations Incorporelles</t>
  </si>
  <si>
    <t>Immobilisations Corporelles</t>
  </si>
  <si>
    <t>Terrains</t>
  </si>
  <si>
    <t>Constructions &amp; Bâtiments</t>
  </si>
  <si>
    <t>Installations, Agencements &amp; Aménagements</t>
  </si>
  <si>
    <t>Matériels &amp; Outillages</t>
  </si>
  <si>
    <t>Matériels de Transport</t>
  </si>
  <si>
    <t>Mobiliers &amp; Matériels de Bureau</t>
  </si>
  <si>
    <t>Matériels Informatiques</t>
  </si>
  <si>
    <t>Total Immobilisations corporelles</t>
  </si>
  <si>
    <t>TOTAL</t>
  </si>
  <si>
    <t>TAUX DE REALISATION</t>
  </si>
  <si>
    <t>MONTANT REJETS</t>
  </si>
  <si>
    <t xml:space="preserve">TAUX </t>
  </si>
  <si>
    <t>TOTAL REJETS</t>
  </si>
  <si>
    <t>Affectation</t>
  </si>
  <si>
    <t>CODE COULEUR</t>
  </si>
  <si>
    <t>LES CHAMPS EN COULEUR BLEU CIEL SONT LES ZONES DE SAISIE</t>
  </si>
  <si>
    <t>LES CHAMPS EN COULEUR BLANC SONT PROTEGES</t>
  </si>
  <si>
    <t>LES CHAMPS EN COULEUR JAUNE, BIEN QUE NON PROTEGES NE DOIVENT PAS ETRE RENSEIGNES</t>
  </si>
  <si>
    <t>GUIDE D'UTILISATION FICHIER DEPOUILLEMENT VISITE</t>
  </si>
  <si>
    <t>METTRE LE REPERTOIRE/DOSSIER COMPLET SUR CLE USB POUR TRANSMISSION AU CEPICI</t>
  </si>
  <si>
    <t>logiciel</t>
  </si>
  <si>
    <t>Autres Immo Incorporelles</t>
  </si>
  <si>
    <t>Terrain</t>
  </si>
  <si>
    <t>Constructions</t>
  </si>
  <si>
    <t>Installations</t>
  </si>
  <si>
    <t>Materiel et Outillage</t>
  </si>
  <si>
    <t>Materiel de Transport</t>
  </si>
  <si>
    <t>Mobilier et Materile de Bureau</t>
  </si>
  <si>
    <t>Materiel Informatique</t>
  </si>
  <si>
    <t>EDITION DE CONTRÔLE</t>
  </si>
  <si>
    <t>ABSCE FAC/DEC</t>
  </si>
  <si>
    <t>DOUBLON FAC/DEC</t>
  </si>
  <si>
    <t>FAC/DEC ERRONNEE</t>
  </si>
  <si>
    <t xml:space="preserve">ACHAT A L'ETRANGER </t>
  </si>
  <si>
    <t xml:space="preserve">MONTANT CAF REALISE </t>
  </si>
  <si>
    <t>MONTANT DD ET AUTRES TAXES HTVA</t>
  </si>
  <si>
    <t>COÛT TOTAL REALISE</t>
  </si>
  <si>
    <t>MONTANT CAF REJETE</t>
  </si>
  <si>
    <t>MONTANT DD ET AUTRES TAXES HTVA REJETE</t>
  </si>
  <si>
    <t>COÛT TOTAL REJET</t>
  </si>
  <si>
    <t>MONTANT DD ET AUTRES TAXES HTVA REJET</t>
  </si>
  <si>
    <t>COÛT TOTAL REJETE</t>
  </si>
  <si>
    <t>DD ET AUTRES 
TAXES HTVA</t>
  </si>
  <si>
    <t>MONTANT CAF REALISE</t>
  </si>
  <si>
    <t xml:space="preserve"> MONTANT CAF PREVISIONNEL </t>
  </si>
  <si>
    <t>% MONTANT CAF REALISE</t>
  </si>
  <si>
    <t>TOTAL IMPORTATIONS HTVA REALISE</t>
  </si>
  <si>
    <t>TOTAL IMPORTATIONS HTVA PREVISIONNEL</t>
  </si>
  <si>
    <t>% MONTANT IMPORTATIONS REALISEES</t>
  </si>
  <si>
    <r>
      <rPr>
        <sz val="12"/>
        <color theme="1"/>
        <rFont val="Times New Roman"/>
        <family val="1"/>
      </rPr>
      <t xml:space="preserve">POUR CHAQUE LIGNE D'INVESTISSEMENT EN IMPORTATION : VEUILLEZ SVP SCANNER LA FACTURE,  LES DECLARATIONS DOUANIERES ET LE RFCV CORRESPONDANTS
</t>
    </r>
    <r>
      <rPr>
        <sz val="9"/>
        <color theme="1"/>
        <rFont val="Times New Roman"/>
        <family val="1"/>
      </rPr>
      <t xml:space="preserve">
</t>
    </r>
  </si>
  <si>
    <r>
      <t xml:space="preserve">PARTIR DANS L'ONGLET </t>
    </r>
    <r>
      <rPr>
        <sz val="12"/>
        <color rgb="FFFF0000"/>
        <rFont val="Times New Roman"/>
        <family val="1"/>
      </rPr>
      <t>"SYNTHESE INVEST TOTAL"</t>
    </r>
    <r>
      <rPr>
        <sz val="12"/>
        <color theme="1"/>
        <rFont val="Times New Roman"/>
        <family val="1"/>
      </rPr>
      <t xml:space="preserve">, CLIQUER SUR </t>
    </r>
    <r>
      <rPr>
        <b/>
        <sz val="12"/>
        <color theme="1"/>
        <rFont val="Times New Roman"/>
        <family val="1"/>
      </rPr>
      <t xml:space="preserve">LE BOUTON BLEU EN HAUT A DROITE </t>
    </r>
    <r>
      <rPr>
        <sz val="12"/>
        <color rgb="FFFF0000"/>
        <rFont val="Times New Roman"/>
        <family val="1"/>
      </rPr>
      <t>"ACTUALISER LES DONNEES"</t>
    </r>
    <r>
      <rPr>
        <sz val="12"/>
        <color theme="1"/>
        <rFont val="Times New Roman"/>
        <family val="1"/>
      </rPr>
      <t xml:space="preserve"> AFIN QUE TOUTES LES INFORMATIONS SAISIES DANS LES PRECEDENTS ONGLETS SOIENT PRISES EN COMPTE</t>
    </r>
  </si>
  <si>
    <r>
      <t>RENSEIGNER LE FICHIER EXCEL DENOMME</t>
    </r>
    <r>
      <rPr>
        <sz val="12"/>
        <color rgb="FFFF0000"/>
        <rFont val="Times New Roman"/>
        <family val="1"/>
      </rPr>
      <t xml:space="preserve"> "IMPORTATIONS"</t>
    </r>
    <r>
      <rPr>
        <sz val="12"/>
        <color theme="1"/>
        <rFont val="Times New Roman"/>
        <family val="1"/>
      </rPr>
      <t xml:space="preserve"> EN LIANT LES FACTURES, DECLARATIONS DOUANIERES ET RFCV CORRESPONDANTS A PARTIR DE VOS DOSSIERS</t>
    </r>
    <r>
      <rPr>
        <b/>
        <sz val="12"/>
        <color theme="1"/>
        <rFont val="Times New Roman"/>
        <family val="1"/>
      </rPr>
      <t xml:space="preserve"> "FACTURES IMPORTATIONS" ET </t>
    </r>
    <r>
      <rPr>
        <b/>
        <sz val="12"/>
        <rFont val="Times New Roman"/>
        <family val="1"/>
      </rPr>
      <t>"DECLARATIONS DOUANIERES"</t>
    </r>
    <r>
      <rPr>
        <sz val="12"/>
        <color theme="1"/>
        <rFont val="Times New Roman"/>
        <family val="1"/>
      </rPr>
      <t>.</t>
    </r>
  </si>
  <si>
    <r>
      <t xml:space="preserve">CREER DEUX (02)  REPERTOIRES/DOSSIERS </t>
    </r>
    <r>
      <rPr>
        <sz val="12"/>
        <rFont val="Times New Roman"/>
        <family val="1"/>
      </rPr>
      <t>DENOMMES</t>
    </r>
    <r>
      <rPr>
        <sz val="12"/>
        <color rgb="FFFF0000"/>
        <rFont val="Times New Roman"/>
        <family val="1"/>
      </rPr>
      <t xml:space="preserve"> "FACTURES IMPORTATIONS" ET "DECLARATIONS DOUANIERES</t>
    </r>
    <r>
      <rPr>
        <sz val="12"/>
        <color theme="1"/>
        <rFont val="Times New Roman"/>
        <family val="1"/>
      </rPr>
      <t>" ET Y ENREGISTRER LES FACTURES ET DECLARATIONS SCANNEES INDIVIDUELLEMENT</t>
    </r>
  </si>
  <si>
    <r>
      <t xml:space="preserve">Total Importation réalisé Hors Agrément 
</t>
    </r>
    <r>
      <rPr>
        <i/>
        <sz val="11"/>
        <color rgb="FF000000"/>
        <rFont val="Times New Roman"/>
        <family val="1"/>
      </rPr>
      <t>(éventuellement)</t>
    </r>
  </si>
  <si>
    <r>
      <t xml:space="preserve">CRÉER UN REPERTOIRE/DOSSIER COMPLET ET INCLURE TOUS LES FICHIERS RENSEIGNES, DANS LE CADRE DE VOTRE PROJET (FICHIERS EXCEL IMPORTATIONS, ACHATS LOCAUX, EMPLOIS), LES DOSSIERS DES FACTURES, DECLARATIONS ET CDI SCANNEES, AINSI QUE LE DOSSIER DES DIVERS DOCUMENTS ADMINISTRATIFS SCANNES (ARF, ATTESTATION CNPS, DECLARATIONS FISCALES, ARRETE ANDE...)
</t>
    </r>
    <r>
      <rPr>
        <b/>
        <sz val="12"/>
        <color rgb="FFFF0000"/>
        <rFont val="Times New Roman"/>
        <family val="1"/>
      </rPr>
      <t xml:space="preserve">NB: PRIERE NE PAS RENOMMER LE FICHIER TEL QUE RECU DU CEPICI
</t>
    </r>
  </si>
  <si>
    <t>AUTRES</t>
  </si>
  <si>
    <t>MI</t>
  </si>
  <si>
    <t>02</t>
  </si>
  <si>
    <t>CEP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</si>
</sst>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 #,##0_);_(* \(#,##0\);_(* &quot;-&quot;_);_(@_)"/>
    <numFmt numFmtId="165" formatCode="_(* #,##0.00_);_(* \(#,##0.00\);_(* &quot;-&quot;??_);_(@_)"/>
    <numFmt numFmtId="166" formatCode="#,##0_ ;[Red]\-#,##0\ "/>
    <numFmt numFmtId="167" formatCode="_-* #,##0_-;\-* #,##0_-;_-* &quot;-&quot;??_-;_-@_-"/>
    <numFmt numFmtId="168" formatCode="#,##0.00\ %;[Red]\-#,##0.00\ %"/>
    <numFmt numFmtId="169" formatCode="&quot; &quot;#,##0.00&quot; &quot;;&quot;-&quot;#,##0.00&quot; &quot;;&quot; -&quot;#&quot; &quot;;&quot; &quot;@&quot; &quot;"/>
  </numFmts>
  <fonts count="36">
    <font>
      <sz val="11"/>
      <color theme="1"/>
      <name val="Aptos Narrow"/>
      <family val="2"/>
      <scheme val="minor"/>
    </font>
    <font>
      <sz val="11"/>
      <color theme="1"/>
      <name val="Aptos Narrow"/>
      <family val="2"/>
      <scheme val="minor"/>
    </font>
    <font>
      <b/>
      <sz val="11"/>
      <color theme="1"/>
      <name val="Aptos Narrow"/>
      <family val="2"/>
      <scheme val="minor"/>
    </font>
    <font>
      <b/>
      <sz val="9"/>
      <color indexed="81"/>
      <name val="Tahoma"/>
      <family val="2"/>
    </font>
    <font>
      <sz val="9"/>
      <color indexed="81"/>
      <name val="Tahoma"/>
      <family val="2"/>
    </font>
    <font>
      <sz val="11"/>
      <color rgb="FF000000"/>
      <name val="Times New Roman"/>
      <family val="1"/>
    </font>
    <font>
      <b/>
      <sz val="12"/>
      <color rgb="FF000000"/>
      <name val="Times New Roman"/>
      <family val="1"/>
    </font>
    <font>
      <b/>
      <sz val="11"/>
      <color indexed="8"/>
      <name val="Times New Roman"/>
      <family val="1"/>
    </font>
    <font>
      <b/>
      <u/>
      <sz val="16"/>
      <color rgb="FF000000"/>
      <name val="Times New Roman"/>
      <family val="1"/>
    </font>
    <font>
      <b/>
      <u/>
      <sz val="18"/>
      <color rgb="FF000000"/>
      <name val="Times New Roman"/>
      <family val="1"/>
    </font>
    <font>
      <b/>
      <sz val="12"/>
      <color rgb="FFFF0000"/>
      <name val="Times New Roman"/>
      <family val="1"/>
    </font>
    <font>
      <sz val="10"/>
      <color rgb="FF000000"/>
      <name val="Arial"/>
      <family val="2"/>
    </font>
    <font>
      <b/>
      <i/>
      <sz val="12"/>
      <color rgb="FF800000"/>
      <name val="Times New Roman"/>
      <family val="1"/>
    </font>
    <font>
      <sz val="10"/>
      <color rgb="FF000000"/>
      <name val="Times New Roman"/>
      <family val="1"/>
    </font>
    <font>
      <b/>
      <sz val="10"/>
      <color rgb="FF000000"/>
      <name val="Times New Roman"/>
      <family val="1"/>
    </font>
    <font>
      <sz val="8"/>
      <name val="Aptos Narrow"/>
      <family val="2"/>
      <scheme val="minor"/>
    </font>
    <font>
      <b/>
      <sz val="11"/>
      <color rgb="FF000000"/>
      <name val="Calibri"/>
      <family val="2"/>
    </font>
    <font>
      <b/>
      <sz val="14"/>
      <color rgb="FF008000"/>
      <name val="Times New Roman"/>
      <family val="1"/>
    </font>
    <font>
      <sz val="14"/>
      <color rgb="FF000000"/>
      <name val="Arial"/>
      <family val="2"/>
    </font>
    <font>
      <sz val="14"/>
      <color rgb="FF000000"/>
      <name val="Times New Roman"/>
      <family val="1"/>
    </font>
    <font>
      <b/>
      <u/>
      <sz val="14"/>
      <color rgb="FF000000"/>
      <name val="Times New Roman"/>
      <family val="1"/>
    </font>
    <font>
      <b/>
      <i/>
      <sz val="11"/>
      <color rgb="FF800000"/>
      <name val="Times New Roman"/>
      <family val="1"/>
    </font>
    <font>
      <b/>
      <sz val="11"/>
      <color rgb="FF000000"/>
      <name val="Times New Roman"/>
      <family val="1"/>
    </font>
    <font>
      <b/>
      <sz val="9"/>
      <color rgb="FF000000"/>
      <name val="Times New Roman"/>
      <family val="1"/>
    </font>
    <font>
      <sz val="11"/>
      <color rgb="FF000000"/>
      <name val="Calibri"/>
      <family val="2"/>
    </font>
    <font>
      <sz val="12"/>
      <color rgb="FF000000"/>
      <name val="Times New Roman"/>
      <family val="1"/>
    </font>
    <font>
      <b/>
      <sz val="14"/>
      <color theme="1"/>
      <name val="Times New Roman"/>
      <family val="1"/>
    </font>
    <font>
      <b/>
      <sz val="12"/>
      <color theme="1"/>
      <name val="Times New Roman"/>
      <family val="1"/>
    </font>
    <font>
      <sz val="12"/>
      <color theme="1"/>
      <name val="Times New Roman"/>
      <family val="1"/>
    </font>
    <font>
      <sz val="9"/>
      <color theme="1"/>
      <name val="Times New Roman"/>
      <family val="1"/>
    </font>
    <font>
      <sz val="12"/>
      <color rgb="FFFF0000"/>
      <name val="Times New Roman"/>
      <family val="1"/>
    </font>
    <font>
      <sz val="11"/>
      <color theme="0"/>
      <name val="Aptos Narrow"/>
      <family val="2"/>
      <scheme val="minor"/>
    </font>
    <font>
      <sz val="10"/>
      <color theme="0"/>
      <name val="Times New Roman"/>
      <family val="1"/>
    </font>
    <font>
      <sz val="12"/>
      <name val="Times New Roman"/>
      <family val="1"/>
    </font>
    <font>
      <b/>
      <sz val="12"/>
      <name val="Times New Roman"/>
      <family val="1"/>
    </font>
    <font>
      <i/>
      <sz val="11"/>
      <color rgb="FF000000"/>
      <name val="Times New Roman"/>
      <family val="1"/>
    </font>
  </fonts>
  <fills count="15">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FFFF"/>
        <bgColor rgb="FFFFFFFF"/>
      </patternFill>
    </fill>
    <fill>
      <patternFill patternType="solid">
        <fgColor rgb="FFFFFFCC"/>
        <bgColor rgb="FFFFFFFF"/>
      </patternFill>
    </fill>
    <fill>
      <patternFill patternType="solid">
        <fgColor rgb="FFDDEBF7"/>
        <bgColor rgb="FFDDEBF7"/>
      </patternFill>
    </fill>
    <fill>
      <patternFill patternType="solid">
        <fgColor rgb="FFD9E1F2"/>
        <bgColor rgb="FFD9E1F2"/>
      </patternFill>
    </fill>
    <fill>
      <patternFill patternType="solid">
        <fgColor theme="2" tint="-0.249977111117893"/>
        <bgColor indexed="64"/>
      </patternFill>
    </fill>
    <fill>
      <patternFill patternType="solid">
        <fgColor theme="9" tint="0.59999389629810485"/>
        <bgColor indexed="64"/>
      </patternFill>
    </fill>
    <fill>
      <patternFill patternType="solid">
        <fgColor rgb="FFFFC000"/>
        <bgColor indexed="64"/>
      </patternFill>
    </fill>
    <fill>
      <patternFill patternType="solid">
        <fgColor theme="4" tint="0.39997558519241921"/>
        <bgColor indexed="64"/>
      </patternFill>
    </fill>
    <fill>
      <patternFill patternType="solid">
        <fgColor theme="0"/>
        <bgColor rgb="FFD9E1F2"/>
      </patternFill>
    </fill>
    <fill>
      <patternFill patternType="solid">
        <fgColor theme="0"/>
        <bgColor rgb="FFDDEBF7"/>
      </patternFill>
    </fill>
    <fill>
      <patternFill patternType="solid">
        <fgColor rgb="FFC9EAF7"/>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right/>
      <top style="thin">
        <color rgb="FF000000"/>
      </top>
      <bottom/>
      <diagonal/>
    </border>
    <border>
      <left/>
      <right style="thin">
        <color indexed="64"/>
      </right>
      <top style="thin">
        <color indexed="64"/>
      </top>
      <bottom/>
      <diagonal/>
    </border>
    <border>
      <left style="thin">
        <color rgb="FF000000"/>
      </left>
      <right style="thin">
        <color rgb="FF000000"/>
      </right>
      <top/>
      <bottom/>
      <diagonal/>
    </border>
    <border>
      <left/>
      <right style="thin">
        <color indexed="64"/>
      </right>
      <top/>
      <bottom/>
      <diagonal/>
    </border>
    <border>
      <left style="thin">
        <color rgb="FF000000"/>
      </left>
      <right style="thin">
        <color rgb="FF000000"/>
      </right>
      <top style="thin">
        <color indexed="64"/>
      </top>
      <bottom style="double">
        <color indexed="64"/>
      </bottom>
      <diagonal/>
    </border>
    <border>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right style="thin">
        <color indexed="64"/>
      </right>
      <top style="thin">
        <color indexed="64"/>
      </top>
      <bottom style="double">
        <color indexed="64"/>
      </bottom>
      <diagonal/>
    </border>
    <border>
      <left style="thin">
        <color rgb="FF000000"/>
      </left>
      <right/>
      <top style="thin">
        <color rgb="FF000000"/>
      </top>
      <bottom/>
      <diagonal/>
    </border>
    <border>
      <left style="thin">
        <color rgb="FF000000"/>
      </left>
      <right/>
      <top/>
      <bottom/>
      <diagonal/>
    </border>
    <border>
      <left style="thin">
        <color rgb="FF000000"/>
      </left>
      <right/>
      <top/>
      <bottom style="thin">
        <color rgb="FF000000"/>
      </bottom>
      <diagonal/>
    </border>
    <border>
      <left style="thin">
        <color indexed="64"/>
      </left>
      <right style="thin">
        <color rgb="FF000000"/>
      </right>
      <top style="thin">
        <color indexed="64"/>
      </top>
      <bottom style="thin">
        <color indexed="64"/>
      </bottom>
      <diagonal/>
    </border>
    <border>
      <left style="thin">
        <color rgb="FF000000"/>
      </left>
      <right style="thin">
        <color indexed="64"/>
      </right>
      <top style="thin">
        <color rgb="FF000000"/>
      </top>
      <bottom/>
      <diagonal/>
    </border>
    <border>
      <left style="thin">
        <color rgb="FF000000"/>
      </left>
      <right style="thin">
        <color indexed="64"/>
      </right>
      <top/>
      <bottom style="thin">
        <color rgb="FF000000"/>
      </bottom>
      <diagonal/>
    </border>
    <border>
      <left/>
      <right style="thin">
        <color indexed="64"/>
      </right>
      <top style="thin">
        <color rgb="FF000000"/>
      </top>
      <bottom/>
      <diagonal/>
    </border>
    <border>
      <left style="thin">
        <color rgb="FF000000"/>
      </left>
      <right style="thin">
        <color indexed="64"/>
      </right>
      <top/>
      <bottom/>
      <diagonal/>
    </border>
    <border>
      <left style="thin">
        <color rgb="FF000000"/>
      </left>
      <right/>
      <top style="thin">
        <color indexed="64"/>
      </top>
      <bottom style="double">
        <color indexed="64"/>
      </bottom>
      <diagonal/>
    </border>
    <border>
      <left style="thin">
        <color rgb="FF000000"/>
      </left>
      <right style="thin">
        <color rgb="FF000000"/>
      </right>
      <top style="thin">
        <color indexed="64"/>
      </top>
      <bottom/>
      <diagonal/>
    </border>
    <border>
      <left/>
      <right style="thin">
        <color rgb="FF000000"/>
      </right>
      <top style="thin">
        <color rgb="FF000000"/>
      </top>
      <bottom/>
      <diagonal/>
    </border>
    <border>
      <left style="medium">
        <color indexed="64"/>
      </left>
      <right style="medium">
        <color indexed="64"/>
      </right>
      <top style="medium">
        <color indexed="64"/>
      </top>
      <bottom/>
      <diagonal/>
    </border>
    <border>
      <left/>
      <right style="thin">
        <color rgb="FF000000"/>
      </right>
      <top/>
      <bottom style="thin">
        <color rgb="FF000000"/>
      </bottom>
      <diagonal/>
    </border>
    <border>
      <left style="thin">
        <color indexed="64"/>
      </left>
      <right/>
      <top style="thin">
        <color rgb="FF000000"/>
      </top>
      <bottom style="thin">
        <color rgb="FF000000"/>
      </bottom>
      <diagonal/>
    </border>
    <border>
      <left/>
      <right/>
      <top style="thin">
        <color rgb="FF000000"/>
      </top>
      <bottom style="thin">
        <color rgb="FF000000"/>
      </bottom>
      <diagonal/>
    </border>
  </borders>
  <cellStyleXfs count="8">
    <xf numFmtId="0" fontId="0" fillId="0" borderId="0"/>
    <xf numFmtId="165" fontId="1" fillId="0" borderId="0" applyFont="0" applyFill="0" applyBorder="0" applyAlignment="0" applyProtection="0"/>
    <xf numFmtId="9" fontId="1" fillId="0" borderId="0" applyFont="0" applyFill="0" applyBorder="0" applyAlignment="0" applyProtection="0"/>
    <xf numFmtId="0" fontId="11" fillId="0" borderId="0" applyNumberFormat="0" applyBorder="0" applyProtection="0"/>
    <xf numFmtId="0" fontId="24" fillId="0" borderId="0"/>
    <xf numFmtId="9" fontId="24" fillId="0" borderId="0" applyFont="0" applyFill="0" applyBorder="0" applyAlignment="0" applyProtection="0"/>
    <xf numFmtId="169" fontId="24" fillId="0" borderId="0" applyFont="0" applyFill="0" applyBorder="0" applyAlignment="0" applyProtection="0"/>
    <xf numFmtId="164" fontId="1" fillId="0" borderId="0" applyFont="0" applyFill="0" applyBorder="0" applyAlignment="0" applyProtection="0"/>
  </cellStyleXfs>
  <cellXfs count="271">
    <xf numFmtId="0" fontId="0" fillId="0" borderId="0" xfId="0"/>
    <xf numFmtId="166" fontId="14" fillId="4" borderId="13" xfId="0" applyNumberFormat="1" applyFont="1" applyFill="1" applyBorder="1" applyAlignment="1" applyProtection="1">
      <alignment horizontal="center" vertical="center" wrapText="1"/>
      <protection locked="0"/>
    </xf>
    <xf numFmtId="166" fontId="14" fillId="4" borderId="6" xfId="0" applyNumberFormat="1" applyFont="1" applyFill="1" applyBorder="1" applyAlignment="1" applyProtection="1">
      <alignment horizontal="center" vertical="center" wrapText="1"/>
      <protection locked="0"/>
    </xf>
    <xf numFmtId="0" fontId="24" fillId="0" borderId="0" xfId="4" applyProtection="1">
      <protection locked="0"/>
    </xf>
    <xf numFmtId="0" fontId="24" fillId="0" borderId="0" xfId="4" applyProtection="1">
      <protection hidden="1"/>
    </xf>
    <xf numFmtId="166" fontId="24" fillId="0" borderId="0" xfId="4" applyNumberFormat="1" applyProtection="1">
      <protection locked="0"/>
    </xf>
    <xf numFmtId="168" fontId="24" fillId="0" borderId="0" xfId="4" applyNumberFormat="1" applyProtection="1">
      <protection locked="0"/>
    </xf>
    <xf numFmtId="10" fontId="24" fillId="0" borderId="0" xfId="4" applyNumberFormat="1" applyProtection="1">
      <protection locked="0"/>
    </xf>
    <xf numFmtId="3" fontId="5" fillId="0" borderId="0" xfId="4" applyNumberFormat="1" applyFont="1" applyAlignment="1" applyProtection="1">
      <alignment horizontal="center" vertical="top" wrapText="1"/>
      <protection locked="0"/>
    </xf>
    <xf numFmtId="10" fontId="5" fillId="0" borderId="0" xfId="5" applyNumberFormat="1" applyFont="1" applyBorder="1" applyAlignment="1" applyProtection="1">
      <alignment horizontal="center" vertical="top" wrapText="1"/>
      <protection locked="0"/>
    </xf>
    <xf numFmtId="0" fontId="0" fillId="0" borderId="0" xfId="0" applyNumberFormat="1"/>
    <xf numFmtId="0" fontId="7" fillId="0" borderId="1" xfId="4" applyFont="1" applyBorder="1"/>
    <xf numFmtId="0" fontId="5" fillId="0" borderId="0" xfId="4" applyFont="1"/>
    <xf numFmtId="0" fontId="24" fillId="0" borderId="0" xfId="4"/>
    <xf numFmtId="0" fontId="5" fillId="0" borderId="0" xfId="4" applyFont="1" applyAlignment="1">
      <alignment horizontal="left"/>
    </xf>
    <xf numFmtId="0" fontId="26" fillId="10" borderId="1" xfId="4" applyFont="1" applyFill="1" applyBorder="1" applyAlignment="1">
      <alignment horizontal="center" vertical="center"/>
    </xf>
    <xf numFmtId="0" fontId="27" fillId="0" borderId="1" xfId="4" applyFont="1" applyBorder="1" applyAlignment="1">
      <alignment horizontal="center" vertical="center"/>
    </xf>
    <xf numFmtId="0" fontId="28" fillId="2" borderId="1" xfId="4" applyFont="1" applyFill="1" applyBorder="1"/>
    <xf numFmtId="0" fontId="25" fillId="0" borderId="1" xfId="4" applyFont="1" applyBorder="1"/>
    <xf numFmtId="0" fontId="26" fillId="11" borderId="1" xfId="4" applyFont="1" applyFill="1" applyBorder="1" applyAlignment="1">
      <alignment horizontal="center" vertical="center"/>
    </xf>
    <xf numFmtId="0" fontId="29" fillId="0" borderId="1" xfId="4" applyFont="1" applyBorder="1" applyAlignment="1">
      <alignment horizontal="left" vertical="top" wrapText="1"/>
    </xf>
    <xf numFmtId="0" fontId="28" fillId="0" borderId="1" xfId="4" applyFont="1" applyBorder="1" applyAlignment="1">
      <alignment horizontal="left" vertical="top" wrapText="1"/>
    </xf>
    <xf numFmtId="14" fontId="0" fillId="0" borderId="0" xfId="0" applyNumberFormat="1"/>
    <xf numFmtId="166" fontId="14" fillId="4" borderId="1" xfId="0" applyNumberFormat="1" applyFont="1" applyFill="1" applyBorder="1" applyAlignment="1" applyProtection="1">
      <alignment vertical="center" wrapText="1"/>
      <protection locked="0"/>
    </xf>
    <xf numFmtId="3" fontId="14" fillId="4" borderId="1" xfId="0" applyNumberFormat="1" applyFont="1" applyFill="1" applyBorder="1" applyAlignment="1" applyProtection="1">
      <alignment horizontal="center" vertical="center" wrapText="1"/>
      <protection locked="0"/>
    </xf>
    <xf numFmtId="166" fontId="14" fillId="4" borderId="25" xfId="0" applyNumberFormat="1" applyFont="1" applyFill="1" applyBorder="1" applyAlignment="1" applyProtection="1">
      <alignment horizontal="center" vertical="center" wrapText="1"/>
      <protection locked="0"/>
    </xf>
    <xf numFmtId="167" fontId="0" fillId="0" borderId="0" xfId="1" applyNumberFormat="1" applyFont="1"/>
    <xf numFmtId="3" fontId="14" fillId="4" borderId="10" xfId="0" applyNumberFormat="1" applyFont="1" applyFill="1" applyBorder="1" applyAlignment="1" applyProtection="1">
      <alignment horizontal="center" vertical="center" wrapText="1"/>
      <protection locked="0"/>
    </xf>
    <xf numFmtId="167" fontId="5" fillId="0" borderId="0" xfId="1" applyNumberFormat="1" applyFont="1" applyBorder="1" applyAlignment="1" applyProtection="1">
      <alignment horizontal="center" vertical="top" wrapText="1"/>
      <protection locked="0"/>
    </xf>
    <xf numFmtId="0" fontId="5" fillId="0" borderId="0" xfId="0" applyFont="1" applyProtection="1">
      <protection locked="0"/>
    </xf>
    <xf numFmtId="49" fontId="5" fillId="0" borderId="0" xfId="0" applyNumberFormat="1" applyFont="1" applyProtection="1">
      <protection locked="0"/>
    </xf>
    <xf numFmtId="166" fontId="5" fillId="0" borderId="0" xfId="0" applyNumberFormat="1" applyFont="1" applyProtection="1">
      <protection locked="0"/>
    </xf>
    <xf numFmtId="166" fontId="6" fillId="0" borderId="0" xfId="0" applyNumberFormat="1" applyFont="1" applyAlignment="1" applyProtection="1">
      <alignment horizontal="right"/>
      <protection locked="0"/>
    </xf>
    <xf numFmtId="3" fontId="9" fillId="0" borderId="0" xfId="0" applyNumberFormat="1" applyFont="1" applyProtection="1">
      <protection locked="0"/>
    </xf>
    <xf numFmtId="166" fontId="12" fillId="0" borderId="0" xfId="3" applyNumberFormat="1" applyFont="1" applyAlignment="1" applyProtection="1">
      <alignment horizontal="right"/>
      <protection locked="0"/>
    </xf>
    <xf numFmtId="0" fontId="13" fillId="0" borderId="0" xfId="0" applyFont="1" applyProtection="1">
      <protection locked="0"/>
    </xf>
    <xf numFmtId="0" fontId="14" fillId="0" borderId="4" xfId="0" applyFont="1" applyBorder="1" applyAlignment="1" applyProtection="1">
      <alignment horizontal="center" vertical="center" wrapText="1"/>
      <protection locked="0"/>
    </xf>
    <xf numFmtId="0" fontId="0" fillId="0" borderId="0" xfId="0" applyProtection="1">
      <protection locked="0"/>
    </xf>
    <xf numFmtId="166" fontId="0" fillId="0" borderId="0" xfId="0" applyNumberFormat="1" applyProtection="1">
      <protection locked="0"/>
    </xf>
    <xf numFmtId="166" fontId="2" fillId="0" borderId="0" xfId="0" applyNumberFormat="1" applyFont="1" applyAlignment="1" applyProtection="1">
      <alignment horizontal="right"/>
      <protection locked="0"/>
    </xf>
    <xf numFmtId="0" fontId="31" fillId="0" borderId="0" xfId="0" applyFont="1" applyProtection="1">
      <protection locked="0"/>
    </xf>
    <xf numFmtId="0" fontId="32" fillId="0" borderId="0" xfId="0" applyFont="1" applyProtection="1">
      <protection locked="0"/>
    </xf>
    <xf numFmtId="167" fontId="0" fillId="0" borderId="0" xfId="0" applyNumberFormat="1" applyProtection="1">
      <protection locked="0"/>
    </xf>
    <xf numFmtId="0" fontId="2" fillId="0" borderId="0" xfId="0" applyFont="1" applyProtection="1">
      <protection locked="0"/>
    </xf>
    <xf numFmtId="166" fontId="2" fillId="2" borderId="3" xfId="0" applyNumberFormat="1" applyFont="1" applyFill="1" applyBorder="1" applyAlignment="1" applyProtection="1">
      <alignment horizontal="right" vertical="center"/>
      <protection locked="0"/>
    </xf>
    <xf numFmtId="167" fontId="2" fillId="2" borderId="3" xfId="1" applyNumberFormat="1" applyFont="1" applyFill="1" applyBorder="1" applyAlignment="1" applyProtection="1">
      <alignment horizontal="right" vertical="center"/>
      <protection locked="0"/>
    </xf>
    <xf numFmtId="14" fontId="5" fillId="6" borderId="1" xfId="0" applyNumberFormat="1" applyFont="1" applyFill="1" applyBorder="1" applyProtection="1">
      <protection locked="0"/>
    </xf>
    <xf numFmtId="0" fontId="5" fillId="6" borderId="1" xfId="0" applyFont="1" applyFill="1" applyBorder="1" applyProtection="1">
      <protection locked="0"/>
    </xf>
    <xf numFmtId="166" fontId="5" fillId="3" borderId="0" xfId="0" applyNumberFormat="1" applyFont="1" applyFill="1" applyBorder="1" applyProtection="1">
      <protection locked="0"/>
    </xf>
    <xf numFmtId="166" fontId="2" fillId="2" borderId="3" xfId="0" applyNumberFormat="1" applyFont="1" applyFill="1" applyBorder="1" applyAlignment="1" applyProtection="1">
      <alignment horizontal="right" vertical="center"/>
      <protection hidden="1"/>
    </xf>
    <xf numFmtId="9" fontId="2" fillId="2" borderId="3" xfId="2" applyFont="1" applyFill="1" applyBorder="1" applyAlignment="1" applyProtection="1">
      <alignment horizontal="right" vertical="center"/>
      <protection hidden="1"/>
    </xf>
    <xf numFmtId="0" fontId="0" fillId="0" borderId="0" xfId="0" applyProtection="1">
      <protection hidden="1"/>
    </xf>
    <xf numFmtId="166" fontId="5" fillId="3" borderId="6" xfId="0" applyNumberFormat="1" applyFont="1" applyFill="1" applyBorder="1" applyProtection="1">
      <protection hidden="1"/>
    </xf>
    <xf numFmtId="166" fontId="5" fillId="0" borderId="6" xfId="0" applyNumberFormat="1" applyFont="1" applyFill="1" applyBorder="1" applyProtection="1">
      <protection hidden="1"/>
    </xf>
    <xf numFmtId="167" fontId="0" fillId="0" borderId="0" xfId="0" applyNumberFormat="1" applyProtection="1">
      <protection hidden="1"/>
    </xf>
    <xf numFmtId="166" fontId="5" fillId="3" borderId="0" xfId="0" applyNumberFormat="1" applyFont="1" applyFill="1" applyBorder="1" applyProtection="1">
      <protection hidden="1"/>
    </xf>
    <xf numFmtId="166" fontId="5" fillId="0" borderId="0" xfId="0" applyNumberFormat="1" applyFont="1" applyFill="1" applyBorder="1" applyProtection="1">
      <protection hidden="1"/>
    </xf>
    <xf numFmtId="0" fontId="10" fillId="0" borderId="0" xfId="0" applyFont="1" applyAlignment="1" applyProtection="1">
      <alignment horizontal="center"/>
      <protection locked="0"/>
    </xf>
    <xf numFmtId="166" fontId="6" fillId="4" borderId="13" xfId="0" applyNumberFormat="1" applyFont="1" applyFill="1" applyBorder="1" applyAlignment="1" applyProtection="1">
      <alignment horizontal="right"/>
      <protection hidden="1"/>
    </xf>
    <xf numFmtId="166" fontId="6" fillId="4" borderId="0" xfId="0" applyNumberFormat="1" applyFont="1" applyFill="1" applyBorder="1" applyAlignment="1" applyProtection="1">
      <alignment horizontal="right"/>
      <protection hidden="1"/>
    </xf>
    <xf numFmtId="166" fontId="5" fillId="2" borderId="6" xfId="0" applyNumberFormat="1" applyFont="1" applyFill="1" applyBorder="1" applyProtection="1">
      <protection hidden="1"/>
    </xf>
    <xf numFmtId="166" fontId="5" fillId="2" borderId="0" xfId="0" applyNumberFormat="1" applyFont="1" applyFill="1" applyBorder="1" applyProtection="1">
      <protection hidden="1"/>
    </xf>
    <xf numFmtId="14" fontId="25" fillId="6" borderId="1" xfId="0" applyNumberFormat="1" applyFont="1" applyFill="1" applyBorder="1" applyProtection="1">
      <protection locked="0"/>
    </xf>
    <xf numFmtId="10" fontId="2" fillId="2" borderId="3" xfId="2" applyNumberFormat="1" applyFont="1" applyFill="1" applyBorder="1" applyAlignment="1" applyProtection="1">
      <alignment horizontal="right" vertical="center"/>
      <protection hidden="1"/>
    </xf>
    <xf numFmtId="0" fontId="5" fillId="0" borderId="0" xfId="0" applyFont="1" applyProtection="1">
      <protection hidden="1"/>
    </xf>
    <xf numFmtId="49" fontId="5" fillId="0" borderId="0" xfId="0" applyNumberFormat="1" applyFont="1" applyProtection="1">
      <protection hidden="1"/>
    </xf>
    <xf numFmtId="166" fontId="5" fillId="0" borderId="0" xfId="0" applyNumberFormat="1" applyFont="1" applyProtection="1">
      <protection hidden="1"/>
    </xf>
    <xf numFmtId="166" fontId="6" fillId="0" borderId="0" xfId="0" applyNumberFormat="1" applyFont="1" applyAlignment="1" applyProtection="1">
      <alignment horizontal="right"/>
      <protection hidden="1"/>
    </xf>
    <xf numFmtId="0" fontId="7" fillId="0" borderId="1" xfId="0" applyFont="1" applyBorder="1" applyProtection="1">
      <protection hidden="1"/>
    </xf>
    <xf numFmtId="3" fontId="9" fillId="0" borderId="0" xfId="0" applyNumberFormat="1" applyFont="1" applyProtection="1">
      <protection hidden="1"/>
    </xf>
    <xf numFmtId="166" fontId="12" fillId="0" borderId="0" xfId="3" applyNumberFormat="1" applyFont="1" applyAlignment="1" applyProtection="1">
      <alignment horizontal="right"/>
      <protection hidden="1"/>
    </xf>
    <xf numFmtId="0" fontId="13" fillId="0" borderId="0" xfId="0" applyFont="1" applyProtection="1">
      <protection hidden="1"/>
    </xf>
    <xf numFmtId="3" fontId="14" fillId="4" borderId="1" xfId="0" applyNumberFormat="1" applyFont="1" applyFill="1" applyBorder="1" applyAlignment="1" applyProtection="1">
      <alignment horizontal="center" vertical="center" wrapText="1"/>
      <protection hidden="1"/>
    </xf>
    <xf numFmtId="3" fontId="14" fillId="4" borderId="10" xfId="0" applyNumberFormat="1" applyFont="1" applyFill="1" applyBorder="1" applyAlignment="1" applyProtection="1">
      <alignment horizontal="center" vertical="center" wrapText="1"/>
      <protection hidden="1"/>
    </xf>
    <xf numFmtId="166" fontId="14" fillId="4" borderId="1" xfId="0" applyNumberFormat="1" applyFont="1" applyFill="1" applyBorder="1" applyAlignment="1" applyProtection="1">
      <alignment vertical="center" wrapText="1"/>
      <protection hidden="1"/>
    </xf>
    <xf numFmtId="166" fontId="14" fillId="4" borderId="13" xfId="0" applyNumberFormat="1" applyFont="1" applyFill="1" applyBorder="1" applyAlignment="1" applyProtection="1">
      <alignment horizontal="center" vertical="center" wrapText="1"/>
      <protection hidden="1"/>
    </xf>
    <xf numFmtId="166" fontId="14" fillId="4" borderId="25" xfId="0" applyNumberFormat="1" applyFont="1" applyFill="1" applyBorder="1" applyAlignment="1" applyProtection="1">
      <alignment horizontal="center" vertical="center" wrapText="1"/>
      <protection hidden="1"/>
    </xf>
    <xf numFmtId="0" fontId="14" fillId="0" borderId="4" xfId="0" applyFont="1" applyBorder="1" applyAlignment="1" applyProtection="1">
      <alignment horizontal="center" vertical="center" wrapText="1"/>
      <protection hidden="1"/>
    </xf>
    <xf numFmtId="166" fontId="14" fillId="4" borderId="6" xfId="0" applyNumberFormat="1" applyFont="1" applyFill="1" applyBorder="1" applyAlignment="1" applyProtection="1">
      <alignment horizontal="center" vertical="center" wrapText="1"/>
      <protection hidden="1"/>
    </xf>
    <xf numFmtId="166" fontId="0" fillId="0" borderId="0" xfId="0" applyNumberFormat="1" applyProtection="1">
      <protection hidden="1"/>
    </xf>
    <xf numFmtId="166" fontId="2" fillId="0" borderId="0" xfId="0" applyNumberFormat="1" applyFont="1" applyAlignment="1" applyProtection="1">
      <alignment horizontal="right"/>
      <protection hidden="1"/>
    </xf>
    <xf numFmtId="0" fontId="31" fillId="0" borderId="0" xfId="0" applyFont="1" applyProtection="1">
      <protection hidden="1"/>
    </xf>
    <xf numFmtId="0" fontId="32" fillId="0" borderId="0" xfId="0" applyFont="1" applyProtection="1">
      <protection hidden="1"/>
    </xf>
    <xf numFmtId="0" fontId="2" fillId="0" borderId="0" xfId="0" applyFont="1" applyProtection="1">
      <protection hidden="1"/>
    </xf>
    <xf numFmtId="167" fontId="2" fillId="2" borderId="3" xfId="1" applyNumberFormat="1" applyFont="1" applyFill="1" applyBorder="1" applyAlignment="1" applyProtection="1">
      <alignment horizontal="right" vertical="center"/>
      <protection hidden="1"/>
    </xf>
    <xf numFmtId="166" fontId="24" fillId="0" borderId="0" xfId="4" applyNumberFormat="1" applyProtection="1">
      <protection hidden="1"/>
    </xf>
    <xf numFmtId="168" fontId="24" fillId="0" borderId="0" xfId="4" applyNumberFormat="1" applyProtection="1">
      <protection hidden="1"/>
    </xf>
    <xf numFmtId="10" fontId="24" fillId="0" borderId="0" xfId="4" applyNumberFormat="1" applyProtection="1">
      <protection hidden="1"/>
    </xf>
    <xf numFmtId="3" fontId="13" fillId="0" borderId="0" xfId="4" applyNumberFormat="1" applyFont="1" applyProtection="1">
      <protection hidden="1"/>
    </xf>
    <xf numFmtId="0" fontId="17" fillId="0" borderId="0" xfId="4" applyFont="1" applyProtection="1">
      <protection hidden="1"/>
    </xf>
    <xf numFmtId="0" fontId="18" fillId="0" borderId="0" xfId="4" applyFont="1" applyProtection="1">
      <protection hidden="1"/>
    </xf>
    <xf numFmtId="166" fontId="17" fillId="0" borderId="0" xfId="4" applyNumberFormat="1" applyFont="1" applyProtection="1">
      <protection hidden="1"/>
    </xf>
    <xf numFmtId="168" fontId="19" fillId="0" borderId="0" xfId="4" applyNumberFormat="1" applyFont="1" applyProtection="1">
      <protection hidden="1"/>
    </xf>
    <xf numFmtId="10" fontId="19" fillId="0" borderId="0" xfId="4" applyNumberFormat="1" applyFont="1" applyProtection="1">
      <protection hidden="1"/>
    </xf>
    <xf numFmtId="3" fontId="20" fillId="0" borderId="0" xfId="4" applyNumberFormat="1" applyFont="1" applyAlignment="1" applyProtection="1">
      <alignment horizontal="left"/>
      <protection hidden="1"/>
    </xf>
    <xf numFmtId="166" fontId="20" fillId="0" borderId="0" xfId="4" applyNumberFormat="1" applyFont="1" applyAlignment="1" applyProtection="1">
      <alignment horizontal="left"/>
      <protection hidden="1"/>
    </xf>
    <xf numFmtId="168" fontId="20" fillId="0" borderId="0" xfId="4" applyNumberFormat="1" applyFont="1" applyAlignment="1" applyProtection="1">
      <alignment horizontal="left"/>
      <protection hidden="1"/>
    </xf>
    <xf numFmtId="10" fontId="20" fillId="0" borderId="0" xfId="4" applyNumberFormat="1" applyFont="1" applyAlignment="1" applyProtection="1">
      <alignment horizontal="left"/>
      <protection hidden="1"/>
    </xf>
    <xf numFmtId="166" fontId="13" fillId="0" borderId="0" xfId="4" applyNumberFormat="1" applyFont="1" applyProtection="1">
      <protection hidden="1"/>
    </xf>
    <xf numFmtId="168" fontId="21" fillId="0" borderId="0" xfId="3" applyNumberFormat="1" applyFont="1" applyAlignment="1" applyProtection="1">
      <alignment horizontal="right"/>
      <protection hidden="1"/>
    </xf>
    <xf numFmtId="10" fontId="21" fillId="0" borderId="0" xfId="3" applyNumberFormat="1" applyFont="1" applyAlignment="1" applyProtection="1">
      <alignment horizontal="right"/>
      <protection hidden="1"/>
    </xf>
    <xf numFmtId="168" fontId="13" fillId="0" borderId="0" xfId="4" applyNumberFormat="1" applyFont="1" applyProtection="1">
      <protection hidden="1"/>
    </xf>
    <xf numFmtId="10" fontId="13" fillId="0" borderId="0" xfId="4" applyNumberFormat="1" applyFont="1" applyProtection="1">
      <protection hidden="1"/>
    </xf>
    <xf numFmtId="3" fontId="22" fillId="0" borderId="6" xfId="4" applyNumberFormat="1" applyFont="1" applyBorder="1" applyAlignment="1" applyProtection="1">
      <alignment horizontal="center" vertical="center" wrapText="1"/>
      <protection hidden="1"/>
    </xf>
    <xf numFmtId="3" fontId="23" fillId="4" borderId="6" xfId="4" applyNumberFormat="1" applyFont="1" applyFill="1" applyBorder="1" applyAlignment="1" applyProtection="1">
      <alignment horizontal="center" vertical="center" wrapText="1"/>
      <protection hidden="1"/>
    </xf>
    <xf numFmtId="166" fontId="23" fillId="4" borderId="6" xfId="4" applyNumberFormat="1" applyFont="1" applyFill="1" applyBorder="1" applyAlignment="1" applyProtection="1">
      <alignment horizontal="center" vertical="center" wrapText="1"/>
      <protection hidden="1"/>
    </xf>
    <xf numFmtId="168" fontId="23" fillId="4" borderId="6" xfId="4" applyNumberFormat="1" applyFont="1" applyFill="1" applyBorder="1" applyAlignment="1" applyProtection="1">
      <alignment horizontal="center" vertical="center" wrapText="1"/>
      <protection hidden="1"/>
    </xf>
    <xf numFmtId="10" fontId="23" fillId="4" borderId="6" xfId="4" applyNumberFormat="1" applyFont="1" applyFill="1" applyBorder="1" applyAlignment="1" applyProtection="1">
      <alignment horizontal="center" vertical="center" wrapText="1"/>
      <protection hidden="1"/>
    </xf>
    <xf numFmtId="3" fontId="14" fillId="0" borderId="0" xfId="4" applyNumberFormat="1" applyFont="1" applyProtection="1">
      <protection hidden="1"/>
    </xf>
    <xf numFmtId="166" fontId="14" fillId="0" borderId="0" xfId="4" applyNumberFormat="1" applyFont="1" applyProtection="1">
      <protection hidden="1"/>
    </xf>
    <xf numFmtId="168" fontId="14" fillId="0" borderId="0" xfId="4" applyNumberFormat="1" applyFont="1" applyProtection="1">
      <protection hidden="1"/>
    </xf>
    <xf numFmtId="10" fontId="14" fillId="0" borderId="0" xfId="4" applyNumberFormat="1" applyFont="1" applyProtection="1">
      <protection hidden="1"/>
    </xf>
    <xf numFmtId="167" fontId="5" fillId="0" borderId="0" xfId="1" applyNumberFormat="1" applyFont="1" applyBorder="1" applyAlignment="1" applyProtection="1">
      <alignment horizontal="center" vertical="top" wrapText="1"/>
      <protection hidden="1"/>
    </xf>
    <xf numFmtId="10" fontId="5" fillId="0" borderId="2" xfId="5" applyNumberFormat="1" applyFont="1" applyBorder="1" applyAlignment="1" applyProtection="1">
      <alignment horizontal="center" vertical="top" wrapText="1"/>
      <protection hidden="1"/>
    </xf>
    <xf numFmtId="10" fontId="5" fillId="0" borderId="0" xfId="5" applyNumberFormat="1" applyFont="1" applyBorder="1" applyAlignment="1" applyProtection="1">
      <alignment horizontal="center" vertical="top" wrapText="1"/>
      <protection hidden="1"/>
    </xf>
    <xf numFmtId="10" fontId="13" fillId="12" borderId="0" xfId="4" applyNumberFormat="1" applyFont="1" applyFill="1" applyBorder="1" applyAlignment="1" applyProtection="1">
      <alignment horizontal="center" vertical="center"/>
      <protection locked="0"/>
    </xf>
    <xf numFmtId="14" fontId="5" fillId="6" borderId="2" xfId="0" applyNumberFormat="1" applyFont="1" applyFill="1" applyBorder="1" applyProtection="1">
      <protection locked="0"/>
    </xf>
    <xf numFmtId="166" fontId="5" fillId="3" borderId="5" xfId="0" applyNumberFormat="1" applyFont="1" applyFill="1" applyBorder="1" applyProtection="1">
      <protection hidden="1"/>
    </xf>
    <xf numFmtId="166" fontId="5" fillId="3" borderId="14" xfId="0" applyNumberFormat="1" applyFont="1" applyFill="1" applyBorder="1" applyProtection="1">
      <protection locked="0"/>
    </xf>
    <xf numFmtId="166" fontId="5" fillId="3" borderId="1" xfId="0" applyNumberFormat="1" applyFont="1" applyFill="1" applyBorder="1" applyProtection="1">
      <protection locked="0"/>
    </xf>
    <xf numFmtId="164" fontId="5" fillId="6" borderId="33" xfId="7" applyFont="1" applyFill="1" applyBorder="1" applyProtection="1">
      <protection locked="0"/>
    </xf>
    <xf numFmtId="164" fontId="5" fillId="6" borderId="1" xfId="7" applyFont="1" applyFill="1" applyBorder="1" applyProtection="1">
      <protection locked="0"/>
    </xf>
    <xf numFmtId="164" fontId="5" fillId="13" borderId="6" xfId="7" applyFont="1" applyFill="1" applyBorder="1" applyProtection="1">
      <protection hidden="1"/>
    </xf>
    <xf numFmtId="164" fontId="5" fillId="13" borderId="5" xfId="7" applyFont="1" applyFill="1" applyBorder="1" applyProtection="1">
      <protection hidden="1"/>
    </xf>
    <xf numFmtId="164" fontId="5" fillId="13" borderId="0" xfId="7" applyFont="1" applyFill="1" applyBorder="1" applyProtection="1">
      <protection hidden="1"/>
    </xf>
    <xf numFmtId="166" fontId="2" fillId="2" borderId="34" xfId="0" applyNumberFormat="1" applyFont="1" applyFill="1" applyBorder="1" applyAlignment="1" applyProtection="1">
      <alignment horizontal="right" vertical="center"/>
      <protection hidden="1"/>
    </xf>
    <xf numFmtId="164" fontId="5" fillId="13" borderId="1" xfId="7" applyFont="1" applyFill="1" applyBorder="1" applyProtection="1">
      <protection hidden="1"/>
    </xf>
    <xf numFmtId="167" fontId="2" fillId="2" borderId="34" xfId="1" applyNumberFormat="1" applyFont="1" applyFill="1" applyBorder="1" applyAlignment="1" applyProtection="1">
      <alignment horizontal="right" vertical="center"/>
      <protection hidden="1"/>
    </xf>
    <xf numFmtId="0" fontId="5" fillId="6" borderId="1" xfId="0" applyFont="1" applyFill="1" applyBorder="1" applyAlignment="1" applyProtection="1">
      <alignment wrapText="1"/>
      <protection locked="0"/>
    </xf>
    <xf numFmtId="49" fontId="5" fillId="6" borderId="1" xfId="0" applyNumberFormat="1" applyFont="1" applyFill="1" applyBorder="1" applyAlignment="1" applyProtection="1">
      <alignment wrapText="1"/>
      <protection locked="0"/>
    </xf>
    <xf numFmtId="0" fontId="5" fillId="6" borderId="2" xfId="0" applyFont="1" applyFill="1" applyBorder="1" applyAlignment="1" applyProtection="1">
      <alignment wrapText="1"/>
      <protection locked="0"/>
    </xf>
    <xf numFmtId="49" fontId="5" fillId="6" borderId="2" xfId="0" applyNumberFormat="1" applyFont="1" applyFill="1" applyBorder="1" applyAlignment="1" applyProtection="1">
      <alignment wrapText="1"/>
      <protection locked="0"/>
    </xf>
    <xf numFmtId="0" fontId="5" fillId="6" borderId="33" xfId="0" applyFont="1" applyFill="1" applyBorder="1" applyAlignment="1" applyProtection="1">
      <alignment wrapText="1"/>
      <protection locked="0"/>
    </xf>
    <xf numFmtId="0" fontId="5" fillId="6" borderId="17" xfId="0" applyFont="1" applyFill="1" applyBorder="1" applyProtection="1">
      <protection locked="0"/>
    </xf>
    <xf numFmtId="164" fontId="5" fillId="6" borderId="5" xfId="7" applyFont="1" applyFill="1" applyBorder="1" applyProtection="1">
      <protection locked="0"/>
    </xf>
    <xf numFmtId="164" fontId="5" fillId="6" borderId="17" xfId="7" applyFont="1" applyFill="1" applyBorder="1" applyProtection="1">
      <protection locked="0"/>
    </xf>
    <xf numFmtId="0" fontId="5" fillId="6" borderId="5" xfId="0" applyFont="1" applyFill="1" applyBorder="1" applyAlignment="1" applyProtection="1">
      <alignment wrapText="1"/>
      <protection locked="0"/>
    </xf>
    <xf numFmtId="0" fontId="5" fillId="6" borderId="17" xfId="0" applyFont="1" applyFill="1" applyBorder="1" applyAlignment="1" applyProtection="1">
      <alignment wrapText="1"/>
      <protection locked="0"/>
    </xf>
    <xf numFmtId="49" fontId="5" fillId="6" borderId="17" xfId="0" applyNumberFormat="1" applyFont="1" applyFill="1" applyBorder="1" applyAlignment="1" applyProtection="1">
      <alignment wrapText="1"/>
      <protection locked="0"/>
    </xf>
    <xf numFmtId="166" fontId="5" fillId="0" borderId="5" xfId="0" applyNumberFormat="1" applyFont="1" applyFill="1" applyBorder="1" applyProtection="1">
      <protection hidden="1"/>
    </xf>
    <xf numFmtId="0" fontId="25" fillId="6" borderId="1" xfId="0" applyFont="1" applyFill="1" applyBorder="1" applyAlignment="1" applyProtection="1">
      <alignment wrapText="1"/>
      <protection locked="0"/>
    </xf>
    <xf numFmtId="164" fontId="5" fillId="6" borderId="13" xfId="7" applyFont="1" applyFill="1" applyBorder="1" applyProtection="1">
      <protection locked="0"/>
    </xf>
    <xf numFmtId="164" fontId="5" fillId="6" borderId="6" xfId="7" applyFont="1" applyFill="1" applyBorder="1" applyProtection="1">
      <protection locked="0"/>
    </xf>
    <xf numFmtId="164" fontId="5" fillId="6" borderId="35" xfId="7" applyFont="1" applyFill="1" applyBorder="1" applyProtection="1">
      <protection locked="0"/>
    </xf>
    <xf numFmtId="49" fontId="25" fillId="6" borderId="1" xfId="0" applyNumberFormat="1" applyFont="1" applyFill="1" applyBorder="1" applyAlignment="1" applyProtection="1">
      <alignment wrapText="1"/>
      <protection locked="0"/>
    </xf>
    <xf numFmtId="164" fontId="25" fillId="6" borderId="5" xfId="7" applyFont="1" applyFill="1" applyBorder="1" applyProtection="1">
      <protection locked="0"/>
    </xf>
    <xf numFmtId="14" fontId="5" fillId="6" borderId="8" xfId="0" applyNumberFormat="1" applyFont="1" applyFill="1" applyBorder="1" applyProtection="1">
      <protection locked="0"/>
    </xf>
    <xf numFmtId="14" fontId="5" fillId="6" borderId="25" xfId="0" applyNumberFormat="1" applyFont="1" applyFill="1" applyBorder="1" applyProtection="1">
      <protection locked="0"/>
    </xf>
    <xf numFmtId="14" fontId="5" fillId="6" borderId="23" xfId="0" applyNumberFormat="1" applyFont="1" applyFill="1" applyBorder="1" applyProtection="1">
      <protection locked="0"/>
    </xf>
    <xf numFmtId="14" fontId="5" fillId="6" borderId="17" xfId="0" applyNumberFormat="1" applyFont="1" applyFill="1" applyBorder="1" applyProtection="1">
      <protection locked="0"/>
    </xf>
    <xf numFmtId="0" fontId="5" fillId="14" borderId="1" xfId="4" applyFont="1" applyFill="1" applyBorder="1" applyAlignment="1">
      <alignment horizontal="left"/>
    </xf>
    <xf numFmtId="14" fontId="5" fillId="14" borderId="1" xfId="4" applyNumberFormat="1" applyFont="1" applyFill="1" applyBorder="1" applyAlignment="1">
      <alignment horizontal="left"/>
    </xf>
    <xf numFmtId="0" fontId="28" fillId="0" borderId="1" xfId="4" applyFont="1" applyBorder="1" applyAlignment="1" applyProtection="1">
      <alignment horizontal="left" vertical="top" wrapText="1"/>
      <protection locked="0"/>
    </xf>
    <xf numFmtId="0" fontId="22" fillId="0" borderId="1" xfId="4" applyFont="1" applyBorder="1" applyAlignment="1">
      <alignment horizontal="center" vertical="center"/>
    </xf>
    <xf numFmtId="3" fontId="22" fillId="0" borderId="0" xfId="4" applyNumberFormat="1" applyFont="1" applyProtection="1">
      <protection hidden="1"/>
    </xf>
    <xf numFmtId="0" fontId="24" fillId="0" borderId="0" xfId="4" applyFont="1" applyProtection="1">
      <protection hidden="1"/>
    </xf>
    <xf numFmtId="3" fontId="5" fillId="0" borderId="0" xfId="4" applyNumberFormat="1" applyFont="1" applyProtection="1">
      <protection hidden="1"/>
    </xf>
    <xf numFmtId="166" fontId="5" fillId="0" borderId="0" xfId="4" applyNumberFormat="1" applyFont="1" applyProtection="1">
      <protection hidden="1"/>
    </xf>
    <xf numFmtId="168" fontId="5" fillId="0" borderId="0" xfId="4" applyNumberFormat="1" applyFont="1" applyProtection="1">
      <protection hidden="1"/>
    </xf>
    <xf numFmtId="10" fontId="5" fillId="0" borderId="0" xfId="4" applyNumberFormat="1" applyFont="1" applyProtection="1">
      <protection hidden="1"/>
    </xf>
    <xf numFmtId="3" fontId="5" fillId="0" borderId="14" xfId="4" applyNumberFormat="1" applyFont="1" applyBorder="1" applyProtection="1">
      <protection hidden="1"/>
    </xf>
    <xf numFmtId="0" fontId="24" fillId="0" borderId="0" xfId="4" applyFont="1" applyAlignment="1" applyProtection="1">
      <alignment horizontal="right"/>
      <protection hidden="1"/>
    </xf>
    <xf numFmtId="3" fontId="5" fillId="0" borderId="14" xfId="4" applyNumberFormat="1" applyFont="1" applyBorder="1" applyAlignment="1" applyProtection="1">
      <alignment horizontal="right" vertical="center"/>
      <protection hidden="1"/>
    </xf>
    <xf numFmtId="3" fontId="5" fillId="7" borderId="15" xfId="4" applyNumberFormat="1" applyFont="1" applyFill="1" applyBorder="1" applyAlignment="1" applyProtection="1">
      <alignment horizontal="right" vertical="center"/>
      <protection locked="0"/>
    </xf>
    <xf numFmtId="166" fontId="5" fillId="0" borderId="14" xfId="4" applyNumberFormat="1" applyFont="1" applyBorder="1" applyAlignment="1" applyProtection="1">
      <alignment horizontal="right" vertical="center"/>
      <protection hidden="1"/>
    </xf>
    <xf numFmtId="168" fontId="5" fillId="0" borderId="14" xfId="5" applyNumberFormat="1" applyFont="1" applyFill="1" applyBorder="1" applyAlignment="1" applyProtection="1">
      <alignment horizontal="right" vertical="center"/>
      <protection hidden="1"/>
    </xf>
    <xf numFmtId="3" fontId="5" fillId="0" borderId="27" xfId="4" applyNumberFormat="1" applyFont="1" applyBorder="1" applyAlignment="1" applyProtection="1">
      <alignment horizontal="right" vertical="center"/>
      <protection hidden="1"/>
    </xf>
    <xf numFmtId="3" fontId="5" fillId="0" borderId="29" xfId="4" applyNumberFormat="1" applyFont="1" applyBorder="1" applyAlignment="1" applyProtection="1">
      <alignment horizontal="right" vertical="center"/>
      <protection hidden="1"/>
    </xf>
    <xf numFmtId="3" fontId="5" fillId="7" borderId="29" xfId="4" applyNumberFormat="1" applyFont="1" applyFill="1" applyBorder="1" applyAlignment="1" applyProtection="1">
      <alignment horizontal="right" vertical="center"/>
      <protection locked="0"/>
    </xf>
    <xf numFmtId="166" fontId="5" fillId="0" borderId="7" xfId="4" applyNumberFormat="1" applyFont="1" applyBorder="1" applyAlignment="1" applyProtection="1">
      <alignment horizontal="right" vertical="center"/>
      <protection hidden="1"/>
    </xf>
    <xf numFmtId="168" fontId="5" fillId="0" borderId="18" xfId="5" applyNumberFormat="1" applyFont="1" applyFill="1" applyBorder="1" applyAlignment="1" applyProtection="1">
      <alignment horizontal="right" vertical="center"/>
      <protection hidden="1"/>
    </xf>
    <xf numFmtId="3" fontId="5" fillId="0" borderId="17" xfId="4" applyNumberFormat="1" applyFont="1" applyBorder="1" applyProtection="1">
      <protection hidden="1"/>
    </xf>
    <xf numFmtId="3" fontId="5" fillId="0" borderId="17" xfId="4" applyNumberFormat="1" applyFont="1" applyBorder="1" applyAlignment="1" applyProtection="1">
      <alignment horizontal="right" vertical="center"/>
      <protection hidden="1"/>
    </xf>
    <xf numFmtId="3" fontId="5" fillId="7" borderId="0" xfId="4" applyNumberFormat="1" applyFont="1" applyFill="1" applyAlignment="1" applyProtection="1">
      <alignment horizontal="right" vertical="center"/>
      <protection locked="0"/>
    </xf>
    <xf numFmtId="166" fontId="5" fillId="0" borderId="17" xfId="4" applyNumberFormat="1" applyFont="1" applyBorder="1" applyAlignment="1" applyProtection="1">
      <alignment horizontal="right" vertical="center"/>
      <protection hidden="1"/>
    </xf>
    <xf numFmtId="168" fontId="5" fillId="0" borderId="17" xfId="4" applyNumberFormat="1" applyFont="1" applyBorder="1" applyAlignment="1" applyProtection="1">
      <alignment horizontal="right" vertical="center"/>
      <protection hidden="1"/>
    </xf>
    <xf numFmtId="3" fontId="5" fillId="0" borderId="30" xfId="4" applyNumberFormat="1" applyFont="1" applyBorder="1" applyAlignment="1" applyProtection="1">
      <alignment horizontal="right" vertical="center"/>
      <protection hidden="1"/>
    </xf>
    <xf numFmtId="3" fontId="5" fillId="0" borderId="18" xfId="4" applyNumberFormat="1" applyFont="1" applyBorder="1" applyAlignment="1" applyProtection="1">
      <alignment horizontal="right" vertical="center"/>
      <protection hidden="1"/>
    </xf>
    <xf numFmtId="3" fontId="5" fillId="7" borderId="18" xfId="4" applyNumberFormat="1" applyFont="1" applyFill="1" applyBorder="1" applyAlignment="1" applyProtection="1">
      <alignment horizontal="right" vertical="center"/>
      <protection locked="0"/>
    </xf>
    <xf numFmtId="3" fontId="22" fillId="0" borderId="31" xfId="4" applyNumberFormat="1" applyFont="1" applyBorder="1" applyAlignment="1" applyProtection="1">
      <alignment horizontal="right"/>
      <protection hidden="1"/>
    </xf>
    <xf numFmtId="3" fontId="22" fillId="0" borderId="19" xfId="4" applyNumberFormat="1" applyFont="1" applyBorder="1" applyAlignment="1" applyProtection="1">
      <alignment horizontal="right" vertical="center"/>
      <protection hidden="1"/>
    </xf>
    <xf numFmtId="0" fontId="24" fillId="0" borderId="20" xfId="4" applyFont="1" applyBorder="1" applyAlignment="1" applyProtection="1">
      <alignment horizontal="right"/>
      <protection hidden="1"/>
    </xf>
    <xf numFmtId="3" fontId="22" fillId="12" borderId="20" xfId="4" applyNumberFormat="1" applyFont="1" applyFill="1" applyBorder="1" applyAlignment="1" applyProtection="1">
      <alignment horizontal="right" vertical="center"/>
      <protection hidden="1"/>
    </xf>
    <xf numFmtId="166" fontId="22" fillId="0" borderId="19" xfId="4" applyNumberFormat="1" applyFont="1" applyBorder="1" applyAlignment="1" applyProtection="1">
      <alignment horizontal="right" vertical="center"/>
      <protection hidden="1"/>
    </xf>
    <xf numFmtId="168" fontId="22" fillId="0" borderId="19" xfId="4" applyNumberFormat="1" applyFont="1" applyBorder="1" applyAlignment="1" applyProtection="1">
      <alignment horizontal="right" vertical="center"/>
      <protection hidden="1"/>
    </xf>
    <xf numFmtId="3" fontId="22" fillId="12" borderId="22" xfId="4" applyNumberFormat="1" applyFont="1" applyFill="1" applyBorder="1" applyAlignment="1" applyProtection="1">
      <alignment horizontal="right" vertical="center"/>
      <protection hidden="1"/>
    </xf>
    <xf numFmtId="166" fontId="22" fillId="0" borderId="21" xfId="4" applyNumberFormat="1" applyFont="1" applyBorder="1" applyAlignment="1" applyProtection="1">
      <alignment horizontal="right" vertical="center"/>
      <protection hidden="1"/>
    </xf>
    <xf numFmtId="168" fontId="22" fillId="0" borderId="22" xfId="4" applyNumberFormat="1" applyFont="1" applyBorder="1" applyAlignment="1" applyProtection="1">
      <alignment horizontal="right" vertical="center"/>
      <protection hidden="1"/>
    </xf>
    <xf numFmtId="3" fontId="22" fillId="0" borderId="0" xfId="4" applyNumberFormat="1" applyFont="1" applyAlignment="1" applyProtection="1">
      <alignment horizontal="right"/>
      <protection hidden="1"/>
    </xf>
    <xf numFmtId="3" fontId="22" fillId="0" borderId="0" xfId="4" applyNumberFormat="1" applyFont="1" applyAlignment="1" applyProtection="1">
      <alignment horizontal="right" vertical="center"/>
      <protection hidden="1"/>
    </xf>
    <xf numFmtId="3" fontId="22" fillId="0" borderId="0" xfId="4" applyNumberFormat="1" applyFont="1" applyAlignment="1" applyProtection="1">
      <alignment horizontal="right" vertical="center"/>
      <protection locked="0"/>
    </xf>
    <xf numFmtId="166" fontId="22" fillId="0" borderId="0" xfId="4" applyNumberFormat="1" applyFont="1" applyAlignment="1" applyProtection="1">
      <alignment horizontal="right" vertical="center"/>
      <protection hidden="1"/>
    </xf>
    <xf numFmtId="168" fontId="22" fillId="0" borderId="0" xfId="4" applyNumberFormat="1" applyFont="1" applyAlignment="1" applyProtection="1">
      <alignment horizontal="right" vertical="center"/>
      <protection hidden="1"/>
    </xf>
    <xf numFmtId="3" fontId="5" fillId="0" borderId="0" xfId="4" applyNumberFormat="1" applyFont="1" applyAlignment="1" applyProtection="1">
      <alignment horizontal="right" vertical="center"/>
      <protection hidden="1"/>
    </xf>
    <xf numFmtId="3" fontId="5" fillId="0" borderId="0" xfId="4" applyNumberFormat="1" applyFont="1" applyAlignment="1" applyProtection="1">
      <alignment horizontal="right" vertical="center"/>
      <protection locked="0"/>
    </xf>
    <xf numFmtId="166" fontId="5" fillId="0" borderId="0" xfId="4" applyNumberFormat="1" applyFont="1" applyAlignment="1" applyProtection="1">
      <alignment horizontal="right" vertical="center"/>
      <protection hidden="1"/>
    </xf>
    <xf numFmtId="168" fontId="5" fillId="0" borderId="0" xfId="4" applyNumberFormat="1" applyFont="1" applyAlignment="1" applyProtection="1">
      <alignment horizontal="right" vertical="center"/>
      <protection hidden="1"/>
    </xf>
    <xf numFmtId="3" fontId="5" fillId="0" borderId="23" xfId="4" applyNumberFormat="1" applyFont="1" applyBorder="1" applyProtection="1">
      <protection hidden="1"/>
    </xf>
    <xf numFmtId="3" fontId="5" fillId="7" borderId="32" xfId="4" applyNumberFormat="1" applyFont="1" applyFill="1" applyBorder="1" applyAlignment="1" applyProtection="1">
      <alignment horizontal="right" vertical="center"/>
      <protection locked="0"/>
    </xf>
    <xf numFmtId="168" fontId="5" fillId="0" borderId="14" xfId="4" applyNumberFormat="1" applyFont="1" applyBorder="1" applyAlignment="1" applyProtection="1">
      <alignment horizontal="right" vertical="center"/>
      <protection hidden="1"/>
    </xf>
    <xf numFmtId="3" fontId="5" fillId="0" borderId="15" xfId="4" applyNumberFormat="1" applyFont="1" applyBorder="1" applyAlignment="1" applyProtection="1">
      <alignment horizontal="right" vertical="center"/>
      <protection hidden="1"/>
    </xf>
    <xf numFmtId="3" fontId="5" fillId="7" borderId="16" xfId="4" applyNumberFormat="1" applyFont="1" applyFill="1" applyBorder="1" applyAlignment="1" applyProtection="1">
      <alignment horizontal="right" vertical="center"/>
      <protection locked="0"/>
    </xf>
    <xf numFmtId="166" fontId="5" fillId="0" borderId="2" xfId="4" applyNumberFormat="1" applyFont="1" applyBorder="1" applyAlignment="1" applyProtection="1">
      <alignment horizontal="right" vertical="center"/>
      <protection hidden="1"/>
    </xf>
    <xf numFmtId="168" fontId="5" fillId="0" borderId="16" xfId="5" applyNumberFormat="1" applyFont="1" applyFill="1" applyBorder="1" applyAlignment="1" applyProtection="1">
      <alignment horizontal="right" vertical="center"/>
      <protection hidden="1"/>
    </xf>
    <xf numFmtId="3" fontId="5" fillId="0" borderId="24" xfId="4" applyNumberFormat="1" applyFont="1" applyBorder="1" applyProtection="1">
      <protection hidden="1"/>
    </xf>
    <xf numFmtId="3" fontId="22" fillId="8" borderId="12" xfId="4" applyNumberFormat="1" applyFont="1" applyFill="1" applyBorder="1" applyAlignment="1" applyProtection="1">
      <alignment horizontal="center"/>
      <protection hidden="1"/>
    </xf>
    <xf numFmtId="3" fontId="22" fillId="8" borderId="6" xfId="4" applyNumberFormat="1" applyFont="1" applyFill="1" applyBorder="1" applyAlignment="1" applyProtection="1">
      <alignment horizontal="right" vertical="center"/>
      <protection hidden="1"/>
    </xf>
    <xf numFmtId="3" fontId="22" fillId="0" borderId="0" xfId="4" applyNumberFormat="1" applyFont="1" applyAlignment="1" applyProtection="1">
      <alignment horizontal="center"/>
      <protection hidden="1"/>
    </xf>
    <xf numFmtId="3" fontId="22" fillId="0" borderId="0" xfId="4" applyNumberFormat="1" applyFont="1" applyAlignment="1" applyProtection="1">
      <alignment horizontal="left"/>
      <protection hidden="1"/>
    </xf>
    <xf numFmtId="3" fontId="22" fillId="0" borderId="6" xfId="4" applyNumberFormat="1" applyFont="1" applyBorder="1" applyAlignment="1" applyProtection="1">
      <alignment horizontal="left" wrapText="1"/>
      <protection hidden="1"/>
    </xf>
    <xf numFmtId="167" fontId="22" fillId="9" borderId="26" xfId="6" applyNumberFormat="1" applyFont="1" applyFill="1" applyBorder="1" applyAlignment="1" applyProtection="1">
      <alignment horizontal="center" vertical="center" wrapText="1"/>
      <protection hidden="1"/>
    </xf>
    <xf numFmtId="3" fontId="22" fillId="0" borderId="1" xfId="4" applyNumberFormat="1" applyFont="1" applyBorder="1" applyAlignment="1" applyProtection="1">
      <alignment horizontal="center" vertical="top" wrapText="1"/>
      <protection hidden="1"/>
    </xf>
    <xf numFmtId="10" fontId="22" fillId="0" borderId="1" xfId="5" applyNumberFormat="1" applyFont="1" applyBorder="1" applyAlignment="1" applyProtection="1">
      <alignment horizontal="center" vertical="top" wrapText="1"/>
      <protection hidden="1"/>
    </xf>
    <xf numFmtId="166" fontId="22" fillId="8" borderId="6" xfId="4" applyNumberFormat="1" applyFont="1" applyFill="1" applyBorder="1" applyAlignment="1" applyProtection="1">
      <alignment horizontal="right" vertical="center"/>
      <protection hidden="1"/>
    </xf>
    <xf numFmtId="168" fontId="22" fillId="8" borderId="6" xfId="4" applyNumberFormat="1" applyFont="1" applyFill="1" applyBorder="1" applyAlignment="1" applyProtection="1">
      <alignment horizontal="right" vertical="center"/>
      <protection hidden="1"/>
    </xf>
    <xf numFmtId="166" fontId="22" fillId="8" borderId="13" xfId="4" applyNumberFormat="1" applyFont="1" applyFill="1" applyBorder="1" applyAlignment="1" applyProtection="1">
      <alignment horizontal="right" vertical="center"/>
      <protection hidden="1"/>
    </xf>
    <xf numFmtId="168" fontId="22" fillId="8" borderId="28" xfId="4" applyNumberFormat="1" applyFont="1" applyFill="1" applyBorder="1" applyAlignment="1" applyProtection="1">
      <alignment horizontal="right" vertical="center"/>
      <protection hidden="1"/>
    </xf>
    <xf numFmtId="3" fontId="5" fillId="7" borderId="1" xfId="4" applyNumberFormat="1" applyFont="1" applyFill="1" applyBorder="1" applyAlignment="1" applyProtection="1">
      <alignment horizontal="right" vertical="center"/>
      <protection locked="0"/>
    </xf>
    <xf numFmtId="0" fontId="0" fillId="0" borderId="1" xfId="0" applyBorder="1" applyAlignment="1" applyProtection="1">
      <alignment horizontal="center"/>
      <protection hidden="1"/>
    </xf>
    <xf numFmtId="0" fontId="16" fillId="0" borderId="6" xfId="0" applyFont="1" applyBorder="1" applyAlignment="1" applyProtection="1">
      <alignment horizontal="center"/>
      <protection hidden="1"/>
    </xf>
    <xf numFmtId="0" fontId="0" fillId="0" borderId="6" xfId="0" applyBorder="1" applyProtection="1">
      <protection hidden="1"/>
    </xf>
    <xf numFmtId="0" fontId="0" fillId="0" borderId="14" xfId="0" applyBorder="1" applyProtection="1">
      <protection hidden="1"/>
    </xf>
    <xf numFmtId="0" fontId="0" fillId="0" borderId="1" xfId="0" applyBorder="1" applyProtection="1">
      <protection hidden="1"/>
    </xf>
    <xf numFmtId="0" fontId="5" fillId="13" borderId="8" xfId="0" applyFont="1" applyFill="1" applyBorder="1" applyAlignment="1" applyProtection="1">
      <alignment horizontal="left"/>
      <protection hidden="1"/>
    </xf>
    <xf numFmtId="0" fontId="5" fillId="13" borderId="9" xfId="0" applyFont="1" applyFill="1" applyBorder="1" applyAlignment="1" applyProtection="1">
      <alignment horizontal="left"/>
      <protection hidden="1"/>
    </xf>
    <xf numFmtId="0" fontId="5" fillId="13" borderId="10" xfId="0" applyFont="1" applyFill="1" applyBorder="1" applyAlignment="1" applyProtection="1">
      <alignment horizontal="left"/>
      <protection hidden="1"/>
    </xf>
    <xf numFmtId="166" fontId="14" fillId="5" borderId="1" xfId="0" applyNumberFormat="1" applyFont="1" applyFill="1" applyBorder="1" applyAlignment="1" applyProtection="1">
      <alignment horizontal="center" vertical="center" wrapText="1"/>
      <protection hidden="1"/>
    </xf>
    <xf numFmtId="14" fontId="5" fillId="13" borderId="8" xfId="0" applyNumberFormat="1" applyFont="1" applyFill="1" applyBorder="1" applyAlignment="1" applyProtection="1">
      <alignment horizontal="left"/>
      <protection hidden="1"/>
    </xf>
    <xf numFmtId="14" fontId="5" fillId="13" borderId="9" xfId="0" applyNumberFormat="1" applyFont="1" applyFill="1" applyBorder="1" applyAlignment="1" applyProtection="1">
      <alignment horizontal="left"/>
      <protection hidden="1"/>
    </xf>
    <xf numFmtId="14" fontId="5" fillId="13" borderId="10" xfId="0" applyNumberFormat="1" applyFont="1" applyFill="1" applyBorder="1" applyAlignment="1" applyProtection="1">
      <alignment horizontal="left"/>
      <protection hidden="1"/>
    </xf>
    <xf numFmtId="3" fontId="8" fillId="0" borderId="11" xfId="0" applyNumberFormat="1" applyFont="1" applyBorder="1" applyAlignment="1" applyProtection="1">
      <alignment horizontal="center"/>
      <protection hidden="1"/>
    </xf>
    <xf numFmtId="3" fontId="8" fillId="0" borderId="0" xfId="0" applyNumberFormat="1" applyFont="1" applyAlignment="1" applyProtection="1">
      <alignment horizontal="center"/>
      <protection hidden="1"/>
    </xf>
    <xf numFmtId="0" fontId="10" fillId="0" borderId="11" xfId="0" applyFont="1" applyBorder="1" applyAlignment="1" applyProtection="1">
      <alignment horizontal="center"/>
      <protection hidden="1"/>
    </xf>
    <xf numFmtId="0" fontId="10" fillId="0" borderId="0" xfId="0" applyFont="1" applyAlignment="1" applyProtection="1">
      <alignment horizontal="center"/>
      <protection hidden="1"/>
    </xf>
    <xf numFmtId="3" fontId="14" fillId="4" borderId="6" xfId="0" applyNumberFormat="1" applyFont="1" applyFill="1" applyBorder="1" applyAlignment="1" applyProtection="1">
      <alignment horizontal="center" vertical="center" wrapText="1"/>
      <protection hidden="1"/>
    </xf>
    <xf numFmtId="49" fontId="14" fillId="4" borderId="6" xfId="0" applyNumberFormat="1" applyFont="1" applyFill="1" applyBorder="1" applyAlignment="1" applyProtection="1">
      <alignment horizontal="center" vertical="center" wrapText="1"/>
      <protection hidden="1"/>
    </xf>
    <xf numFmtId="3" fontId="14" fillId="4" borderId="27" xfId="0" applyNumberFormat="1" applyFont="1" applyFill="1" applyBorder="1" applyAlignment="1" applyProtection="1">
      <alignment horizontal="center" vertical="center" wrapText="1"/>
      <protection hidden="1"/>
    </xf>
    <xf numFmtId="3" fontId="14" fillId="4" borderId="28" xfId="0" applyNumberFormat="1" applyFont="1" applyFill="1" applyBorder="1" applyAlignment="1" applyProtection="1">
      <alignment horizontal="center" vertical="center" wrapText="1"/>
      <protection hidden="1"/>
    </xf>
    <xf numFmtId="3" fontId="14" fillId="4" borderId="8" xfId="0" applyNumberFormat="1" applyFont="1" applyFill="1" applyBorder="1" applyAlignment="1" applyProtection="1">
      <alignment horizontal="center" vertical="center" wrapText="1"/>
      <protection hidden="1"/>
    </xf>
    <xf numFmtId="3" fontId="14" fillId="4" borderId="9" xfId="0" applyNumberFormat="1" applyFont="1" applyFill="1" applyBorder="1" applyAlignment="1" applyProtection="1">
      <alignment horizontal="center" vertical="center" wrapText="1"/>
      <protection hidden="1"/>
    </xf>
    <xf numFmtId="3" fontId="14" fillId="4" borderId="10" xfId="0" applyNumberFormat="1" applyFont="1" applyFill="1" applyBorder="1" applyAlignment="1" applyProtection="1">
      <alignment horizontal="center" vertical="center" wrapText="1"/>
      <protection hidden="1"/>
    </xf>
    <xf numFmtId="166" fontId="14" fillId="5" borderId="1" xfId="0" applyNumberFormat="1" applyFont="1" applyFill="1" applyBorder="1" applyAlignment="1" applyProtection="1">
      <alignment horizontal="center" vertical="center" wrapText="1"/>
      <protection locked="0"/>
    </xf>
    <xf numFmtId="0" fontId="5" fillId="13" borderId="1" xfId="0" applyFont="1" applyFill="1" applyBorder="1" applyAlignment="1" applyProtection="1">
      <alignment horizontal="left"/>
      <protection hidden="1"/>
    </xf>
    <xf numFmtId="14" fontId="5" fillId="13" borderId="1" xfId="0" applyNumberFormat="1" applyFont="1" applyFill="1" applyBorder="1" applyAlignment="1" applyProtection="1">
      <alignment horizontal="left"/>
      <protection hidden="1"/>
    </xf>
    <xf numFmtId="3" fontId="8" fillId="0" borderId="11" xfId="0" applyNumberFormat="1" applyFont="1" applyBorder="1" applyAlignment="1" applyProtection="1">
      <alignment horizontal="center"/>
      <protection locked="0"/>
    </xf>
    <xf numFmtId="3" fontId="8" fillId="0" borderId="0" xfId="0" applyNumberFormat="1" applyFont="1" applyAlignment="1" applyProtection="1">
      <alignment horizontal="center"/>
      <protection locked="0"/>
    </xf>
    <xf numFmtId="0" fontId="10" fillId="0" borderId="11" xfId="0" applyFont="1" applyBorder="1" applyAlignment="1" applyProtection="1">
      <alignment horizontal="center"/>
      <protection locked="0"/>
    </xf>
    <xf numFmtId="0" fontId="10" fillId="0" borderId="0" xfId="0" applyFont="1" applyAlignment="1" applyProtection="1">
      <alignment horizontal="center"/>
      <protection locked="0"/>
    </xf>
    <xf numFmtId="3" fontId="14" fillId="4" borderId="6" xfId="0" applyNumberFormat="1" applyFont="1" applyFill="1" applyBorder="1" applyAlignment="1" applyProtection="1">
      <alignment horizontal="center" vertical="center" wrapText="1"/>
      <protection locked="0"/>
    </xf>
    <xf numFmtId="49" fontId="14" fillId="4" borderId="6" xfId="0" applyNumberFormat="1" applyFont="1" applyFill="1" applyBorder="1" applyAlignment="1" applyProtection="1">
      <alignment horizontal="center" vertical="center" wrapText="1"/>
      <protection locked="0"/>
    </xf>
    <xf numFmtId="3" fontId="14" fillId="4" borderId="27" xfId="0" applyNumberFormat="1" applyFont="1" applyFill="1" applyBorder="1" applyAlignment="1" applyProtection="1">
      <alignment horizontal="center" vertical="center" wrapText="1"/>
      <protection locked="0"/>
    </xf>
    <xf numFmtId="3" fontId="14" fillId="4" borderId="28" xfId="0" applyNumberFormat="1" applyFont="1" applyFill="1" applyBorder="1" applyAlignment="1" applyProtection="1">
      <alignment horizontal="center" vertical="center" wrapText="1"/>
      <protection locked="0"/>
    </xf>
    <xf numFmtId="3" fontId="14" fillId="4" borderId="8" xfId="0" applyNumberFormat="1" applyFont="1" applyFill="1" applyBorder="1" applyAlignment="1" applyProtection="1">
      <alignment horizontal="center" vertical="center" wrapText="1"/>
      <protection locked="0"/>
    </xf>
    <xf numFmtId="3" fontId="14" fillId="4" borderId="9" xfId="0" applyNumberFormat="1" applyFont="1" applyFill="1" applyBorder="1" applyAlignment="1" applyProtection="1">
      <alignment horizontal="center" vertical="center" wrapText="1"/>
      <protection locked="0"/>
    </xf>
    <xf numFmtId="3" fontId="14" fillId="4" borderId="10" xfId="0" applyNumberFormat="1" applyFont="1" applyFill="1" applyBorder="1" applyAlignment="1" applyProtection="1">
      <alignment horizontal="center" vertical="center" wrapText="1"/>
      <protection locked="0"/>
    </xf>
    <xf numFmtId="49" fontId="5" fillId="13" borderId="8" xfId="0" applyNumberFormat="1" applyFont="1" applyFill="1" applyBorder="1" applyAlignment="1" applyProtection="1">
      <alignment horizontal="left"/>
      <protection hidden="1"/>
    </xf>
    <xf numFmtId="49" fontId="5" fillId="13" borderId="9" xfId="0" applyNumberFormat="1" applyFont="1" applyFill="1" applyBorder="1" applyAlignment="1" applyProtection="1">
      <alignment horizontal="left"/>
      <protection hidden="1"/>
    </xf>
    <xf numFmtId="49" fontId="5" fillId="13" borderId="10" xfId="0" applyNumberFormat="1" applyFont="1" applyFill="1" applyBorder="1" applyAlignment="1" applyProtection="1">
      <alignment horizontal="left"/>
      <protection hidden="1"/>
    </xf>
    <xf numFmtId="0" fontId="25" fillId="13" borderId="8" xfId="0" applyFont="1" applyFill="1" applyBorder="1" applyAlignment="1" applyProtection="1">
      <alignment horizontal="left"/>
      <protection hidden="1"/>
    </xf>
    <xf numFmtId="0" fontId="25" fillId="13" borderId="9" xfId="0" applyFont="1" applyFill="1" applyBorder="1" applyAlignment="1" applyProtection="1">
      <alignment horizontal="left"/>
      <protection hidden="1"/>
    </xf>
    <xf numFmtId="0" fontId="25" fillId="13" borderId="10" xfId="0" applyFont="1" applyFill="1" applyBorder="1" applyAlignment="1" applyProtection="1">
      <alignment horizontal="left"/>
      <protection hidden="1"/>
    </xf>
    <xf numFmtId="0" fontId="25" fillId="13" borderId="8" xfId="0" applyFont="1" applyFill="1" applyBorder="1" applyAlignment="1" applyProtection="1">
      <alignment horizontal="left" wrapText="1"/>
      <protection hidden="1"/>
    </xf>
    <xf numFmtId="0" fontId="25" fillId="13" borderId="9" xfId="0" applyFont="1" applyFill="1" applyBorder="1" applyAlignment="1" applyProtection="1">
      <alignment horizontal="left" wrapText="1"/>
      <protection hidden="1"/>
    </xf>
    <xf numFmtId="0" fontId="25" fillId="13" borderId="10" xfId="0" applyFont="1" applyFill="1" applyBorder="1" applyAlignment="1" applyProtection="1">
      <alignment horizontal="left" wrapText="1"/>
      <protection hidden="1"/>
    </xf>
    <xf numFmtId="14" fontId="25" fillId="13" borderId="8" xfId="0" applyNumberFormat="1" applyFont="1" applyFill="1" applyBorder="1" applyAlignment="1" applyProtection="1">
      <alignment horizontal="left" wrapText="1"/>
      <protection hidden="1"/>
    </xf>
    <xf numFmtId="14" fontId="25" fillId="13" borderId="9" xfId="0" applyNumberFormat="1" applyFont="1" applyFill="1" applyBorder="1" applyAlignment="1" applyProtection="1">
      <alignment horizontal="left" wrapText="1"/>
      <protection hidden="1"/>
    </xf>
    <xf numFmtId="14" fontId="25" fillId="13" borderId="10" xfId="0" applyNumberFormat="1" applyFont="1" applyFill="1" applyBorder="1" applyAlignment="1" applyProtection="1">
      <alignment horizontal="left" wrapText="1"/>
      <protection hidden="1"/>
    </xf>
    <xf numFmtId="49" fontId="5" fillId="13" borderId="1" xfId="0" applyNumberFormat="1" applyFont="1" applyFill="1" applyBorder="1" applyAlignment="1" applyProtection="1">
      <alignment horizontal="left"/>
      <protection hidden="1"/>
    </xf>
    <xf numFmtId="14" fontId="5" fillId="13" borderId="36" xfId="0" applyNumberFormat="1" applyFont="1" applyFill="1" applyBorder="1" applyAlignment="1" applyProtection="1">
      <alignment horizontal="left"/>
      <protection hidden="1"/>
    </xf>
    <xf numFmtId="14" fontId="5" fillId="13" borderId="37" xfId="0" applyNumberFormat="1" applyFont="1" applyFill="1" applyBorder="1" applyAlignment="1" applyProtection="1">
      <alignment horizontal="left"/>
      <protection hidden="1"/>
    </xf>
    <xf numFmtId="14" fontId="5" fillId="13" borderId="5" xfId="0" applyNumberFormat="1" applyFont="1" applyFill="1" applyBorder="1" applyAlignment="1" applyProtection="1">
      <alignment horizontal="left"/>
      <protection hidden="1"/>
    </xf>
  </cellXfs>
  <cellStyles count="8">
    <cellStyle name="Milliers" xfId="1" builtinId="3"/>
    <cellStyle name="Milliers [0]" xfId="7" builtinId="6"/>
    <cellStyle name="Milliers 2" xfId="6" xr:uid="{5D88857D-FA3D-4DD9-ABD3-380C8A4DD307}"/>
    <cellStyle name="Normal" xfId="0" builtinId="0"/>
    <cellStyle name="Normal 2" xfId="3" xr:uid="{65EF92D5-4976-4EC9-B1FD-F331BD05B09E}"/>
    <cellStyle name="Normal 3" xfId="4" xr:uid="{AFDA02BF-DC8B-42C8-BAAA-89751AB11C0A}"/>
    <cellStyle name="Pourcentage" xfId="2" builtinId="5"/>
    <cellStyle name="Pourcentage 2" xfId="5" xr:uid="{2E2663CE-6C9D-4903-8AA9-4F46A512857A}"/>
  </cellStyles>
  <dxfs count="230">
    <dxf>
      <numFmt numFmtId="0" formatCode="General"/>
    </dxf>
    <dxf>
      <numFmt numFmtId="0" formatCode="General"/>
    </dxf>
    <dxf>
      <numFmt numFmtId="0" formatCode="General"/>
    </dxf>
    <dxf>
      <numFmt numFmtId="19" formatCode="dd/mm/yyyy"/>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ont>
        <b/>
        <i val="0"/>
        <strike val="0"/>
        <condense val="0"/>
        <extend val="0"/>
        <outline val="0"/>
        <shadow val="0"/>
        <u val="none"/>
        <vertAlign val="baseline"/>
        <sz val="11"/>
        <color theme="1"/>
        <name val="Aptos Narrow"/>
        <family val="2"/>
        <scheme val="minor"/>
      </font>
      <numFmt numFmtId="166" formatCode="#,##0_ ;[Red]\-#,##0\ "/>
      <fill>
        <patternFill patternType="solid">
          <fgColor indexed="64"/>
          <bgColor theme="0"/>
        </patternFill>
      </fill>
      <alignment horizontal="right" vertical="center" textRotation="0" wrapText="0" indent="0" justifyLastLine="0" shrinkToFit="0" readingOrder="0"/>
      <border diagonalUp="0" diagonalDown="0">
        <left style="medium">
          <color indexed="64"/>
        </left>
        <right style="medium">
          <color indexed="64"/>
        </right>
        <top style="medium">
          <color indexed="64"/>
        </top>
        <bottom style="medium">
          <color indexed="64"/>
        </bottom>
        <vertical/>
        <horizontal/>
      </border>
      <protection locked="0" hidden="0"/>
    </dxf>
    <dxf>
      <protection locked="0" hidden="0"/>
    </dxf>
    <dxf>
      <numFmt numFmtId="167" formatCode="_-* #,##0_-;\-* #,##0_-;_-* &quot;-&quot;??_-;_-@_-"/>
      <protection locked="0" hidden="0"/>
    </dxf>
    <dxf>
      <numFmt numFmtId="166" formatCode="#,##0_ ;[Red]\-#,##0\ "/>
      <protection locked="0" hidden="0"/>
    </dxf>
    <dxf>
      <numFmt numFmtId="166" formatCode="#,##0_ ;[Red]\-#,##0\ "/>
      <protection locked="0" hidden="0"/>
    </dxf>
    <dxf>
      <numFmt numFmtId="166" formatCode="#,##0_ ;[Red]\-#,##0\ "/>
      <protection locked="0" hidden="0"/>
    </dxf>
    <dxf>
      <protection locked="0" hidden="0"/>
    </dxf>
    <dxf>
      <font>
        <b val="0"/>
        <i val="0"/>
        <strike val="0"/>
        <condense val="0"/>
        <extend val="0"/>
        <outline val="0"/>
        <shadow val="0"/>
        <u val="none"/>
        <vertAlign val="baseline"/>
        <sz val="10"/>
        <color rgb="FF000000"/>
        <name val="Times New Roman"/>
        <family val="1"/>
        <scheme val="none"/>
      </font>
      <protection locked="0" hidden="0"/>
    </dxf>
    <dxf>
      <numFmt numFmtId="166" formatCode="#,##0_ ;[Red]\-#,##0\ "/>
      <protection locked="0" hidden="0"/>
    </dxf>
    <dxf>
      <protection locked="0" hidden="0"/>
    </dxf>
    <dxf>
      <protection locked="0" hidden="0"/>
    </dxf>
    <dxf>
      <protection locked="0" hidden="0"/>
    </dxf>
    <dxf>
      <protection locked="0" hidden="0"/>
    </dxf>
    <dxf>
      <protection locked="0" hidden="0"/>
    </dxf>
    <dxf>
      <protection locked="0" hidden="0"/>
    </dxf>
    <dxf>
      <protection locked="0" hidden="0"/>
    </dxf>
    <dxf>
      <protection locked="0" hidden="0"/>
    </dxf>
    <dxf>
      <font>
        <b val="0"/>
        <i val="0"/>
        <strike val="0"/>
        <condense val="0"/>
        <extend val="0"/>
        <outline val="0"/>
        <shadow val="0"/>
        <u val="none"/>
        <vertAlign val="baseline"/>
        <sz val="11"/>
        <color theme="0"/>
        <name val="Aptos Narrow"/>
        <family val="2"/>
        <scheme val="minor"/>
      </font>
      <protection locked="0" hidden="0"/>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ont>
        <b/>
        <i val="0"/>
        <strike val="0"/>
        <condense val="0"/>
        <extend val="0"/>
        <outline val="0"/>
        <shadow val="0"/>
        <u val="none"/>
        <vertAlign val="baseline"/>
        <sz val="11"/>
        <color theme="1"/>
        <name val="Aptos Narrow"/>
        <family val="2"/>
        <scheme val="minor"/>
      </font>
      <numFmt numFmtId="166" formatCode="#,##0_ ;[Red]\-#,##0\ "/>
      <fill>
        <patternFill patternType="solid">
          <fgColor indexed="64"/>
          <bgColor theme="0"/>
        </patternFill>
      </fill>
      <alignment horizontal="right" vertical="center" textRotation="0" wrapText="0" indent="0" justifyLastLine="0" shrinkToFit="0" readingOrder="0"/>
      <border diagonalUp="0" diagonalDown="0">
        <left style="medium">
          <color indexed="64"/>
        </left>
        <right style="medium">
          <color indexed="64"/>
        </right>
        <top style="medium">
          <color indexed="64"/>
        </top>
        <bottom style="medium">
          <color indexed="64"/>
        </bottom>
        <vertical/>
        <horizontal/>
      </border>
      <protection locked="0" hidden="0"/>
    </dxf>
    <dxf>
      <protection locked="0" hidden="0"/>
    </dxf>
    <dxf>
      <numFmt numFmtId="167" formatCode="_-* #,##0_-;\-* #,##0_-;_-* &quot;-&quot;??_-;_-@_-"/>
      <protection locked="0" hidden="0"/>
    </dxf>
    <dxf>
      <numFmt numFmtId="166" formatCode="#,##0_ ;[Red]\-#,##0\ "/>
      <protection locked="0" hidden="0"/>
    </dxf>
    <dxf>
      <numFmt numFmtId="166" formatCode="#,##0_ ;[Red]\-#,##0\ "/>
      <protection locked="0" hidden="0"/>
    </dxf>
    <dxf>
      <numFmt numFmtId="166" formatCode="#,##0_ ;[Red]\-#,##0\ "/>
      <protection locked="0" hidden="0"/>
    </dxf>
    <dxf>
      <protection locked="0" hidden="0"/>
    </dxf>
    <dxf>
      <font>
        <b val="0"/>
        <i val="0"/>
        <strike val="0"/>
        <condense val="0"/>
        <extend val="0"/>
        <outline val="0"/>
        <shadow val="0"/>
        <u val="none"/>
        <vertAlign val="baseline"/>
        <sz val="10"/>
        <color rgb="FF000000"/>
        <name val="Times New Roman"/>
        <family val="1"/>
        <scheme val="none"/>
      </font>
      <protection locked="0" hidden="0"/>
    </dxf>
    <dxf>
      <numFmt numFmtId="166" formatCode="#,##0_ ;[Red]\-#,##0\ "/>
      <protection locked="0" hidden="0"/>
    </dxf>
    <dxf>
      <protection locked="0" hidden="0"/>
    </dxf>
    <dxf>
      <protection locked="0" hidden="0"/>
    </dxf>
    <dxf>
      <protection locked="0" hidden="0"/>
    </dxf>
    <dxf>
      <protection locked="0" hidden="0"/>
    </dxf>
    <dxf>
      <protection locked="0" hidden="0"/>
    </dxf>
    <dxf>
      <protection locked="0" hidden="0"/>
    </dxf>
    <dxf>
      <protection locked="0" hidden="0"/>
    </dxf>
    <dxf>
      <protection locked="0" hidden="0"/>
    </dxf>
    <dxf>
      <font>
        <b val="0"/>
        <i val="0"/>
        <strike val="0"/>
        <condense val="0"/>
        <extend val="0"/>
        <outline val="0"/>
        <shadow val="0"/>
        <u val="none"/>
        <vertAlign val="baseline"/>
        <sz val="11"/>
        <color theme="0"/>
        <name val="Aptos Narrow"/>
        <family val="2"/>
        <scheme val="minor"/>
      </font>
      <protection locked="0" hidden="0"/>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ont>
        <b/>
        <i val="0"/>
        <strike val="0"/>
        <condense val="0"/>
        <extend val="0"/>
        <outline val="0"/>
        <shadow val="0"/>
        <u val="none"/>
        <vertAlign val="baseline"/>
        <sz val="11"/>
        <color theme="1"/>
        <name val="Aptos Narrow"/>
        <family val="2"/>
        <scheme val="minor"/>
      </font>
      <numFmt numFmtId="166" formatCode="#,##0_ ;[Red]\-#,##0\ "/>
      <fill>
        <patternFill patternType="solid">
          <fgColor indexed="64"/>
          <bgColor theme="0"/>
        </patternFill>
      </fill>
      <alignment horizontal="right" vertical="center" textRotation="0" wrapText="0" indent="0" justifyLastLine="0" shrinkToFit="0" readingOrder="0"/>
      <border diagonalUp="0" diagonalDown="0">
        <left style="medium">
          <color indexed="64"/>
        </left>
        <right style="medium">
          <color indexed="64"/>
        </right>
        <top style="medium">
          <color indexed="64"/>
        </top>
        <bottom style="medium">
          <color indexed="64"/>
        </bottom>
        <vertical/>
        <horizontal/>
      </border>
      <protection locked="0" hidden="0"/>
    </dxf>
    <dxf>
      <protection locked="0" hidden="0"/>
    </dxf>
    <dxf>
      <numFmt numFmtId="167" formatCode="_-* #,##0_-;\-* #,##0_-;_-* &quot;-&quot;??_-;_-@_-"/>
      <protection locked="0" hidden="0"/>
    </dxf>
    <dxf>
      <numFmt numFmtId="166" formatCode="#,##0_ ;[Red]\-#,##0\ "/>
      <protection locked="0" hidden="0"/>
    </dxf>
    <dxf>
      <font>
        <b val="0"/>
        <i val="0"/>
        <strike val="0"/>
        <condense val="0"/>
        <extend val="0"/>
        <outline val="0"/>
        <shadow val="0"/>
        <u val="none"/>
        <vertAlign val="baseline"/>
        <sz val="11"/>
        <color rgb="FF000000"/>
        <name val="Times New Roman"/>
        <family val="1"/>
        <scheme val="none"/>
      </font>
      <numFmt numFmtId="166" formatCode="#,##0_ ;[Red]\-#,##0\ "/>
      <fill>
        <patternFill patternType="solid">
          <fgColor indexed="64"/>
          <bgColor rgb="FFFFFFCC"/>
        </patternFill>
      </fill>
      <protection locked="0" hidden="0"/>
    </dxf>
    <dxf>
      <font>
        <b val="0"/>
        <i val="0"/>
        <strike val="0"/>
        <condense val="0"/>
        <extend val="0"/>
        <outline val="0"/>
        <shadow val="0"/>
        <u val="none"/>
        <vertAlign val="baseline"/>
        <sz val="11"/>
        <color rgb="FF000000"/>
        <name val="Times New Roman"/>
        <family val="1"/>
        <scheme val="none"/>
      </font>
      <numFmt numFmtId="166" formatCode="#,##0_ ;[Red]\-#,##0\ "/>
      <fill>
        <patternFill patternType="solid">
          <fgColor indexed="64"/>
          <bgColor rgb="FFFFFFCC"/>
        </patternFill>
      </fill>
      <protection locked="0" hidden="0"/>
    </dxf>
    <dxf>
      <protection locked="0" hidden="0"/>
    </dxf>
    <dxf>
      <font>
        <b val="0"/>
        <i val="0"/>
        <strike val="0"/>
        <condense val="0"/>
        <extend val="0"/>
        <outline val="0"/>
        <shadow val="0"/>
        <u val="none"/>
        <vertAlign val="baseline"/>
        <sz val="10"/>
        <color rgb="FF000000"/>
        <name val="Times New Roman"/>
        <family val="1"/>
        <scheme val="none"/>
      </font>
      <protection locked="0" hidden="0"/>
    </dxf>
    <dxf>
      <numFmt numFmtId="166" formatCode="#,##0_ ;[Red]\-#,##0\ "/>
      <protection locked="0" hidden="0"/>
    </dxf>
    <dxf>
      <protection locked="0" hidden="0"/>
    </dxf>
    <dxf>
      <protection locked="0" hidden="0"/>
    </dxf>
    <dxf>
      <protection locked="0" hidden="0"/>
    </dxf>
    <dxf>
      <protection locked="0" hidden="0"/>
    </dxf>
    <dxf>
      <protection locked="0" hidden="0"/>
    </dxf>
    <dxf>
      <protection locked="0" hidden="0"/>
    </dxf>
    <dxf>
      <protection locked="0" hidden="0"/>
    </dxf>
    <dxf>
      <protection locked="0" hidden="0"/>
    </dxf>
    <dxf>
      <font>
        <b val="0"/>
        <i val="0"/>
        <strike val="0"/>
        <condense val="0"/>
        <extend val="0"/>
        <outline val="0"/>
        <shadow val="0"/>
        <u val="none"/>
        <vertAlign val="baseline"/>
        <sz val="11"/>
        <color theme="0"/>
        <name val="Aptos Narrow"/>
        <family val="2"/>
        <scheme val="minor"/>
      </font>
      <protection locked="0" hidden="0"/>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ont>
        <b/>
        <i val="0"/>
        <strike val="0"/>
        <condense val="0"/>
        <extend val="0"/>
        <outline val="0"/>
        <shadow val="0"/>
        <u val="none"/>
        <vertAlign val="baseline"/>
        <sz val="11"/>
        <color theme="1"/>
        <name val="Aptos Narrow"/>
        <family val="2"/>
        <scheme val="minor"/>
      </font>
      <numFmt numFmtId="166" formatCode="#,##0_ ;[Red]\-#,##0\ "/>
      <fill>
        <patternFill patternType="solid">
          <fgColor indexed="64"/>
          <bgColor theme="0"/>
        </patternFill>
      </fill>
      <alignment horizontal="right" vertical="center" textRotation="0" wrapText="0" indent="0" justifyLastLine="0" shrinkToFit="0" readingOrder="0"/>
      <border diagonalUp="0" diagonalDown="0">
        <left style="medium">
          <color indexed="64"/>
        </left>
        <right style="medium">
          <color indexed="64"/>
        </right>
        <top style="medium">
          <color indexed="64"/>
        </top>
        <bottom style="medium">
          <color indexed="64"/>
        </bottom>
        <vertical/>
        <horizontal/>
      </border>
      <protection locked="0" hidden="0"/>
    </dxf>
    <dxf>
      <protection locked="0" hidden="0"/>
    </dxf>
    <dxf>
      <numFmt numFmtId="167" formatCode="_-* #,##0_-;\-* #,##0_-;_-* &quot;-&quot;??_-;_-@_-"/>
      <protection locked="0" hidden="0"/>
    </dxf>
    <dxf>
      <numFmt numFmtId="166" formatCode="#,##0_ ;[Red]\-#,##0\ "/>
      <protection locked="0" hidden="0"/>
    </dxf>
    <dxf>
      <font>
        <b val="0"/>
        <i val="0"/>
        <strike val="0"/>
        <condense val="0"/>
        <extend val="0"/>
        <outline val="0"/>
        <shadow val="0"/>
        <u val="none"/>
        <vertAlign val="baseline"/>
        <sz val="11"/>
        <color rgb="FF000000"/>
        <name val="Times New Roman"/>
        <family val="1"/>
        <scheme val="none"/>
      </font>
      <numFmt numFmtId="166" formatCode="#,##0_ ;[Red]\-#,##0\ "/>
      <fill>
        <patternFill patternType="solid">
          <fgColor indexed="64"/>
          <bgColor rgb="FFFFFFCC"/>
        </patternFill>
      </fill>
      <protection locked="0" hidden="0"/>
    </dxf>
    <dxf>
      <font>
        <b val="0"/>
        <i val="0"/>
        <strike val="0"/>
        <condense val="0"/>
        <extend val="0"/>
        <outline val="0"/>
        <shadow val="0"/>
        <u val="none"/>
        <vertAlign val="baseline"/>
        <sz val="11"/>
        <color rgb="FF000000"/>
        <name val="Times New Roman"/>
        <family val="1"/>
        <scheme val="none"/>
      </font>
      <numFmt numFmtId="166" formatCode="#,##0_ ;[Red]\-#,##0\ "/>
      <fill>
        <patternFill patternType="solid">
          <fgColor indexed="64"/>
          <bgColor rgb="FFFFFFCC"/>
        </patternFill>
      </fill>
      <protection locked="0" hidden="0"/>
    </dxf>
    <dxf>
      <protection locked="0" hidden="0"/>
    </dxf>
    <dxf>
      <font>
        <b val="0"/>
        <i val="0"/>
        <strike val="0"/>
        <condense val="0"/>
        <extend val="0"/>
        <outline val="0"/>
        <shadow val="0"/>
        <u val="none"/>
        <vertAlign val="baseline"/>
        <sz val="10"/>
        <color rgb="FF000000"/>
        <name val="Times New Roman"/>
        <family val="1"/>
        <scheme val="none"/>
      </font>
      <protection locked="0" hidden="0"/>
    </dxf>
    <dxf>
      <numFmt numFmtId="166" formatCode="#,##0_ ;[Red]\-#,##0\ "/>
      <protection locked="0" hidden="0"/>
    </dxf>
    <dxf>
      <font>
        <b val="0"/>
        <i val="0"/>
        <strike val="0"/>
        <condense val="0"/>
        <extend val="0"/>
        <outline val="0"/>
        <shadow val="0"/>
        <u val="none"/>
        <vertAlign val="baseline"/>
        <sz val="11"/>
        <color rgb="FF000000"/>
        <name val="Times New Roman"/>
        <family val="1"/>
        <scheme val="none"/>
      </font>
      <fill>
        <patternFill patternType="solid">
          <fgColor rgb="FFDDEBF7"/>
          <bgColor rgb="FFDDEBF7"/>
        </patternFill>
      </fill>
      <border diagonalUp="0" diagonalDown="0">
        <left style="thin">
          <color rgb="FF000000"/>
        </left>
        <right style="thin">
          <color rgb="FF000000"/>
        </right>
        <top style="thin">
          <color rgb="FF000000"/>
        </top>
        <bottom style="thin">
          <color rgb="FF000000"/>
        </bottom>
        <vertical/>
        <horizontal/>
      </border>
      <protection locked="0" hidden="0"/>
    </dxf>
    <dxf>
      <font>
        <b val="0"/>
        <i val="0"/>
        <strike val="0"/>
        <condense val="0"/>
        <extend val="0"/>
        <outline val="0"/>
        <shadow val="0"/>
        <u val="none"/>
        <vertAlign val="baseline"/>
        <sz val="11"/>
        <color rgb="FF000000"/>
        <name val="Times New Roman"/>
        <family val="1"/>
        <scheme val="none"/>
      </font>
      <fill>
        <patternFill patternType="solid">
          <fgColor rgb="FFDDEBF7"/>
          <bgColor rgb="FFDDEBF7"/>
        </patternFill>
      </fill>
      <border diagonalUp="0" diagonalDown="0">
        <left style="thin">
          <color rgb="FF000000"/>
        </left>
        <right style="thin">
          <color rgb="FF000000"/>
        </right>
        <top style="thin">
          <color rgb="FF000000"/>
        </top>
        <bottom style="thin">
          <color rgb="FF000000"/>
        </bottom>
        <vertical/>
        <horizontal/>
      </border>
      <protection locked="0" hidden="0"/>
    </dxf>
    <dxf>
      <protection locked="0" hidden="0"/>
    </dxf>
    <dxf>
      <protection locked="0" hidden="0"/>
    </dxf>
    <dxf>
      <protection locked="0" hidden="0"/>
    </dxf>
    <dxf>
      <protection locked="0" hidden="0"/>
    </dxf>
    <dxf>
      <protection locked="0" hidden="0"/>
    </dxf>
    <dxf>
      <protection locked="0" hidden="0"/>
    </dxf>
    <dxf>
      <font>
        <b val="0"/>
        <i val="0"/>
        <strike val="0"/>
        <condense val="0"/>
        <extend val="0"/>
        <outline val="0"/>
        <shadow val="0"/>
        <u val="none"/>
        <vertAlign val="baseline"/>
        <sz val="11"/>
        <color theme="0"/>
        <name val="Aptos Narrow"/>
        <family val="2"/>
        <scheme val="minor"/>
      </font>
      <protection locked="0" hidden="0"/>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ont>
        <b/>
        <i val="0"/>
        <strike val="0"/>
        <condense val="0"/>
        <extend val="0"/>
        <outline val="0"/>
        <shadow val="0"/>
        <u val="none"/>
        <vertAlign val="baseline"/>
        <sz val="11"/>
        <color theme="1"/>
        <name val="Aptos Narrow"/>
        <family val="2"/>
        <scheme val="minor"/>
      </font>
      <numFmt numFmtId="166" formatCode="#,##0_ ;[Red]\-#,##0\ "/>
      <fill>
        <patternFill patternType="solid">
          <fgColor indexed="64"/>
          <bgColor theme="0"/>
        </patternFill>
      </fill>
      <alignment horizontal="right" vertical="center" textRotation="0" wrapText="0" indent="0" justifyLastLine="0" shrinkToFit="0" readingOrder="0"/>
      <border diagonalUp="0" diagonalDown="0">
        <left style="medium">
          <color indexed="64"/>
        </left>
        <right style="medium">
          <color indexed="64"/>
        </right>
        <top style="medium">
          <color indexed="64"/>
        </top>
        <bottom style="medium">
          <color indexed="64"/>
        </bottom>
        <vertical/>
        <horizontal/>
      </border>
      <protection locked="0" hidden="0"/>
    </dxf>
    <dxf>
      <protection locked="0" hidden="0"/>
    </dxf>
    <dxf>
      <numFmt numFmtId="167" formatCode="_-* #,##0_-;\-* #,##0_-;_-* &quot;-&quot;??_-;_-@_-"/>
      <protection locked="0" hidden="0"/>
    </dxf>
    <dxf>
      <numFmt numFmtId="166" formatCode="#,##0_ ;[Red]\-#,##0\ "/>
      <protection locked="0" hidden="0"/>
    </dxf>
    <dxf>
      <font>
        <b val="0"/>
        <i val="0"/>
        <strike val="0"/>
        <condense val="0"/>
        <extend val="0"/>
        <outline val="0"/>
        <shadow val="0"/>
        <u val="none"/>
        <vertAlign val="baseline"/>
        <sz val="11"/>
        <color rgb="FF000000"/>
        <name val="Times New Roman"/>
        <family val="1"/>
        <scheme val="none"/>
      </font>
      <numFmt numFmtId="166" formatCode="#,##0_ ;[Red]\-#,##0\ "/>
      <fill>
        <patternFill patternType="solid">
          <fgColor indexed="64"/>
          <bgColor rgb="FFFFFFCC"/>
        </patternFill>
      </fill>
      <protection locked="0" hidden="0"/>
    </dxf>
    <dxf>
      <font>
        <b val="0"/>
        <i val="0"/>
        <strike val="0"/>
        <condense val="0"/>
        <extend val="0"/>
        <outline val="0"/>
        <shadow val="0"/>
        <u val="none"/>
        <vertAlign val="baseline"/>
        <sz val="11"/>
        <color rgb="FF000000"/>
        <name val="Times New Roman"/>
        <family val="1"/>
        <scheme val="none"/>
      </font>
      <numFmt numFmtId="166" formatCode="#,##0_ ;[Red]\-#,##0\ "/>
      <fill>
        <patternFill patternType="solid">
          <fgColor indexed="64"/>
          <bgColor rgb="FFFFFFCC"/>
        </patternFill>
      </fill>
      <protection locked="0" hidden="0"/>
    </dxf>
    <dxf>
      <protection locked="0" hidden="0"/>
    </dxf>
    <dxf>
      <font>
        <b val="0"/>
        <i val="0"/>
        <strike val="0"/>
        <condense val="0"/>
        <extend val="0"/>
        <outline val="0"/>
        <shadow val="0"/>
        <u val="none"/>
        <vertAlign val="baseline"/>
        <sz val="10"/>
        <color rgb="FF000000"/>
        <name val="Times New Roman"/>
        <family val="1"/>
        <scheme val="none"/>
      </font>
      <protection locked="0" hidden="0"/>
    </dxf>
    <dxf>
      <numFmt numFmtId="166" formatCode="#,##0_ ;[Red]\-#,##0\ "/>
      <protection locked="0" hidden="0"/>
    </dxf>
    <dxf>
      <protection locked="0" hidden="0"/>
    </dxf>
    <dxf>
      <protection locked="0" hidden="0"/>
    </dxf>
    <dxf>
      <protection locked="0" hidden="0"/>
    </dxf>
    <dxf>
      <protection locked="0" hidden="0"/>
    </dxf>
    <dxf>
      <protection locked="0" hidden="0"/>
    </dxf>
    <dxf>
      <protection locked="0" hidden="0"/>
    </dxf>
    <dxf>
      <protection locked="0" hidden="0"/>
    </dxf>
    <dxf>
      <protection locked="0" hidden="0"/>
    </dxf>
    <dxf>
      <font>
        <b val="0"/>
        <i val="0"/>
        <strike val="0"/>
        <condense val="0"/>
        <extend val="0"/>
        <outline val="0"/>
        <shadow val="0"/>
        <u val="none"/>
        <vertAlign val="baseline"/>
        <sz val="11"/>
        <color theme="0"/>
        <name val="Aptos Narrow"/>
        <family val="2"/>
        <scheme val="minor"/>
      </font>
      <protection locked="0" hidden="0"/>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ont>
        <b/>
        <i val="0"/>
        <strike val="0"/>
        <condense val="0"/>
        <extend val="0"/>
        <outline val="0"/>
        <shadow val="0"/>
        <u val="none"/>
        <vertAlign val="baseline"/>
        <sz val="11"/>
        <color theme="1"/>
        <name val="Aptos Narrow"/>
        <family val="2"/>
        <scheme val="minor"/>
      </font>
      <numFmt numFmtId="166" formatCode="#,##0_ ;[Red]\-#,##0\ "/>
      <fill>
        <patternFill patternType="solid">
          <fgColor indexed="64"/>
          <bgColor theme="0"/>
        </patternFill>
      </fill>
      <alignment horizontal="right" vertical="center" textRotation="0" wrapText="0" indent="0" justifyLastLine="0" shrinkToFit="0" readingOrder="0"/>
      <border diagonalUp="0" diagonalDown="0">
        <left style="medium">
          <color indexed="64"/>
        </left>
        <right style="medium">
          <color indexed="64"/>
        </right>
        <top style="medium">
          <color indexed="64"/>
        </top>
        <bottom style="medium">
          <color indexed="64"/>
        </bottom>
        <vertical/>
        <horizontal/>
      </border>
      <protection locked="0" hidden="0"/>
    </dxf>
    <dxf>
      <protection locked="0" hidden="0"/>
    </dxf>
    <dxf>
      <numFmt numFmtId="167" formatCode="_-* #,##0_-;\-* #,##0_-;_-* &quot;-&quot;??_-;_-@_-"/>
      <protection locked="0" hidden="0"/>
    </dxf>
    <dxf>
      <numFmt numFmtId="166" formatCode="#,##0_ ;[Red]\-#,##0\ "/>
      <protection locked="0" hidden="0"/>
    </dxf>
    <dxf>
      <numFmt numFmtId="166" formatCode="#,##0_ ;[Red]\-#,##0\ "/>
      <protection locked="0" hidden="0"/>
    </dxf>
    <dxf>
      <numFmt numFmtId="166" formatCode="#,##0_ ;[Red]\-#,##0\ "/>
      <protection locked="0" hidden="0"/>
    </dxf>
    <dxf>
      <protection locked="0" hidden="0"/>
    </dxf>
    <dxf>
      <font>
        <b val="0"/>
        <i val="0"/>
        <strike val="0"/>
        <condense val="0"/>
        <extend val="0"/>
        <outline val="0"/>
        <shadow val="0"/>
        <u val="none"/>
        <vertAlign val="baseline"/>
        <sz val="10"/>
        <color rgb="FF000000"/>
        <name val="Times New Roman"/>
        <family val="1"/>
        <scheme val="none"/>
      </font>
      <protection locked="0" hidden="0"/>
    </dxf>
    <dxf>
      <numFmt numFmtId="166" formatCode="#,##0_ ;[Red]\-#,##0\ "/>
      <protection locked="0" hidden="0"/>
    </dxf>
    <dxf>
      <protection locked="0" hidden="0"/>
    </dxf>
    <dxf>
      <protection locked="0" hidden="0"/>
    </dxf>
    <dxf>
      <protection locked="0" hidden="0"/>
    </dxf>
    <dxf>
      <protection locked="0" hidden="0"/>
    </dxf>
    <dxf>
      <protection locked="0" hidden="0"/>
    </dxf>
    <dxf>
      <protection locked="0" hidden="0"/>
    </dxf>
    <dxf>
      <protection locked="0" hidden="0"/>
    </dxf>
    <dxf>
      <protection locked="0" hidden="0"/>
    </dxf>
    <dxf>
      <font>
        <b val="0"/>
        <i val="0"/>
        <strike val="0"/>
        <condense val="0"/>
        <extend val="0"/>
        <outline val="0"/>
        <shadow val="0"/>
        <u val="none"/>
        <vertAlign val="baseline"/>
        <sz val="11"/>
        <color theme="0"/>
        <name val="Aptos Narrow"/>
        <family val="2"/>
        <scheme val="minor"/>
      </font>
      <protection locked="0" hidden="0"/>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ont>
        <b/>
        <i val="0"/>
        <strike val="0"/>
        <condense val="0"/>
        <extend val="0"/>
        <outline val="0"/>
        <shadow val="0"/>
        <u val="none"/>
        <vertAlign val="baseline"/>
        <sz val="11"/>
        <color theme="1"/>
        <name val="Aptos Narrow"/>
        <family val="2"/>
        <scheme val="minor"/>
      </font>
      <numFmt numFmtId="166" formatCode="#,##0_ ;[Red]\-#,##0\ "/>
      <fill>
        <patternFill patternType="solid">
          <fgColor indexed="64"/>
          <bgColor theme="0"/>
        </patternFill>
      </fill>
      <alignment horizontal="right" vertical="center" textRotation="0" wrapText="0" indent="0" justifyLastLine="0" shrinkToFit="0" readingOrder="0"/>
      <border diagonalUp="0" diagonalDown="0">
        <left style="medium">
          <color indexed="64"/>
        </left>
        <right style="medium">
          <color indexed="64"/>
        </right>
        <top style="medium">
          <color indexed="64"/>
        </top>
        <bottom style="medium">
          <color indexed="64"/>
        </bottom>
        <vertical/>
        <horizontal/>
      </border>
      <protection locked="0" hidden="0"/>
    </dxf>
    <dxf>
      <protection locked="0" hidden="0"/>
    </dxf>
    <dxf>
      <numFmt numFmtId="13" formatCode="0%"/>
      <protection locked="0" hidden="0"/>
    </dxf>
    <dxf>
      <numFmt numFmtId="166" formatCode="#,##0_ ;[Red]\-#,##0\ "/>
      <protection locked="0" hidden="0"/>
    </dxf>
    <dxf>
      <numFmt numFmtId="166" formatCode="#,##0_ ;[Red]\-#,##0\ "/>
      <protection locked="0" hidden="0"/>
    </dxf>
    <dxf>
      <numFmt numFmtId="166" formatCode="#,##0_ ;[Red]\-#,##0\ "/>
      <protection locked="0" hidden="0"/>
    </dxf>
    <dxf>
      <protection locked="0" hidden="0"/>
    </dxf>
    <dxf>
      <font>
        <b val="0"/>
        <i val="0"/>
        <strike val="0"/>
        <condense val="0"/>
        <extend val="0"/>
        <outline val="0"/>
        <shadow val="0"/>
        <u val="none"/>
        <vertAlign val="baseline"/>
        <sz val="10"/>
        <color rgb="FF000000"/>
        <name val="Times New Roman"/>
        <family val="1"/>
        <scheme val="none"/>
      </font>
      <protection locked="0" hidden="0"/>
    </dxf>
    <dxf>
      <numFmt numFmtId="166" formatCode="#,##0_ ;[Red]\-#,##0\ "/>
      <protection locked="0" hidden="0"/>
    </dxf>
    <dxf>
      <protection locked="0" hidden="0"/>
    </dxf>
    <dxf>
      <protection locked="0" hidden="0"/>
    </dxf>
    <dxf>
      <protection locked="0" hidden="0"/>
    </dxf>
    <dxf>
      <protection locked="0" hidden="0"/>
    </dxf>
    <dxf>
      <protection locked="0" hidden="0"/>
    </dxf>
    <dxf>
      <protection locked="0" hidden="0"/>
    </dxf>
    <dxf>
      <protection locked="0" hidden="0"/>
    </dxf>
    <dxf>
      <protection locked="0" hidden="0"/>
    </dxf>
    <dxf>
      <font>
        <b val="0"/>
        <i val="0"/>
        <strike val="0"/>
        <condense val="0"/>
        <extend val="0"/>
        <outline val="0"/>
        <shadow val="0"/>
        <u val="none"/>
        <vertAlign val="baseline"/>
        <sz val="11"/>
        <color theme="0"/>
        <name val="Aptos Narrow"/>
        <family val="2"/>
        <scheme val="minor"/>
      </font>
      <protection locked="0" hidden="0"/>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ont>
        <b/>
        <i val="0"/>
        <strike val="0"/>
        <condense val="0"/>
        <extend val="0"/>
        <outline val="0"/>
        <shadow val="0"/>
        <u val="none"/>
        <vertAlign val="baseline"/>
        <sz val="11"/>
        <color theme="1"/>
        <name val="Aptos Narrow"/>
        <family val="2"/>
        <scheme val="minor"/>
      </font>
      <numFmt numFmtId="166" formatCode="#,##0_ ;[Red]\-#,##0\ "/>
      <fill>
        <patternFill patternType="solid">
          <fgColor indexed="64"/>
          <bgColor theme="0"/>
        </patternFill>
      </fill>
      <alignment horizontal="right" vertical="center" textRotation="0" wrapText="0" indent="0" justifyLastLine="0" shrinkToFit="0" readingOrder="0"/>
      <border diagonalUp="0" diagonalDown="0">
        <left style="medium">
          <color indexed="64"/>
        </left>
        <right style="medium">
          <color indexed="64"/>
        </right>
        <top style="medium">
          <color indexed="64"/>
        </top>
        <bottom style="medium">
          <color indexed="64"/>
        </bottom>
        <vertical/>
        <horizontal/>
      </border>
      <protection locked="0" hidden="0"/>
    </dxf>
    <dxf>
      <protection locked="0" hidden="0"/>
    </dxf>
    <dxf>
      <numFmt numFmtId="167" formatCode="_-* #,##0_-;\-* #,##0_-;_-* &quot;-&quot;??_-;_-@_-"/>
      <protection locked="0" hidden="0"/>
    </dxf>
    <dxf>
      <numFmt numFmtId="166" formatCode="#,##0_ ;[Red]\-#,##0\ "/>
      <protection locked="0" hidden="0"/>
    </dxf>
    <dxf>
      <numFmt numFmtId="166" formatCode="#,##0_ ;[Red]\-#,##0\ "/>
      <protection locked="0" hidden="0"/>
    </dxf>
    <dxf>
      <numFmt numFmtId="166" formatCode="#,##0_ ;[Red]\-#,##0\ "/>
      <protection locked="0" hidden="0"/>
    </dxf>
    <dxf>
      <protection locked="0" hidden="0"/>
    </dxf>
    <dxf>
      <font>
        <b val="0"/>
        <i val="0"/>
        <strike val="0"/>
        <condense val="0"/>
        <extend val="0"/>
        <outline val="0"/>
        <shadow val="0"/>
        <u val="none"/>
        <vertAlign val="baseline"/>
        <sz val="10"/>
        <color rgb="FF000000"/>
        <name val="Times New Roman"/>
        <family val="1"/>
        <scheme val="none"/>
      </font>
      <protection locked="0" hidden="0"/>
    </dxf>
    <dxf>
      <numFmt numFmtId="166" formatCode="#,##0_ ;[Red]\-#,##0\ "/>
      <protection locked="0" hidden="0"/>
    </dxf>
    <dxf>
      <protection locked="0" hidden="0"/>
    </dxf>
    <dxf>
      <protection locked="0" hidden="0"/>
    </dxf>
    <dxf>
      <protection locked="0" hidden="0"/>
    </dxf>
    <dxf>
      <protection locked="0" hidden="0"/>
    </dxf>
    <dxf>
      <protection locked="0" hidden="0"/>
    </dxf>
    <dxf>
      <protection locked="0" hidden="0"/>
    </dxf>
    <dxf>
      <protection locked="0" hidden="0"/>
    </dxf>
    <dxf>
      <protection locked="0" hidden="0"/>
    </dxf>
    <dxf>
      <font>
        <b val="0"/>
        <i val="0"/>
        <strike val="0"/>
        <condense val="0"/>
        <extend val="0"/>
        <outline val="0"/>
        <shadow val="0"/>
        <u val="none"/>
        <vertAlign val="baseline"/>
        <sz val="11"/>
        <color theme="0"/>
        <name val="Aptos Narrow"/>
        <family val="2"/>
        <scheme val="minor"/>
      </font>
      <protection locked="0" hidden="0"/>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ont>
        <b/>
        <i val="0"/>
        <strike val="0"/>
        <condense val="0"/>
        <extend val="0"/>
        <outline val="0"/>
        <shadow val="0"/>
        <u val="none"/>
        <vertAlign val="baseline"/>
        <sz val="11"/>
        <color theme="1"/>
        <name val="Aptos Narrow"/>
        <family val="2"/>
        <scheme val="minor"/>
      </font>
      <numFmt numFmtId="166" formatCode="#,##0_ ;[Red]\-#,##0\ "/>
      <fill>
        <patternFill patternType="solid">
          <fgColor indexed="64"/>
          <bgColor theme="0"/>
        </patternFill>
      </fill>
      <alignment horizontal="right" vertical="center" textRotation="0" wrapText="0" indent="0" justifyLastLine="0" shrinkToFit="0" readingOrder="0"/>
      <border diagonalUp="0" diagonalDown="0">
        <left style="medium">
          <color indexed="64"/>
        </left>
        <right style="medium">
          <color indexed="64"/>
        </right>
        <top style="medium">
          <color indexed="64"/>
        </top>
        <bottom style="medium">
          <color indexed="64"/>
        </bottom>
        <vertical/>
        <horizontal/>
      </border>
      <protection locked="0" hidden="0"/>
    </dxf>
    <dxf>
      <protection locked="0" hidden="0"/>
    </dxf>
    <dxf>
      <numFmt numFmtId="167" formatCode="_-* #,##0_-;\-* #,##0_-;_-* &quot;-&quot;??_-;_-@_-"/>
      <protection locked="0" hidden="0"/>
    </dxf>
    <dxf>
      <numFmt numFmtId="166" formatCode="#,##0_ ;[Red]\-#,##0\ "/>
      <protection locked="0" hidden="0"/>
    </dxf>
    <dxf>
      <numFmt numFmtId="166" formatCode="#,##0_ ;[Red]\-#,##0\ "/>
      <protection locked="0" hidden="0"/>
    </dxf>
    <dxf>
      <numFmt numFmtId="166" formatCode="#,##0_ ;[Red]\-#,##0\ "/>
      <protection locked="0" hidden="0"/>
    </dxf>
    <dxf>
      <protection locked="0" hidden="0"/>
    </dxf>
    <dxf>
      <font>
        <b val="0"/>
        <i val="0"/>
        <strike val="0"/>
        <condense val="0"/>
        <extend val="0"/>
        <outline val="0"/>
        <shadow val="0"/>
        <u val="none"/>
        <vertAlign val="baseline"/>
        <sz val="10"/>
        <color rgb="FF000000"/>
        <name val="Times New Roman"/>
        <family val="1"/>
        <scheme val="none"/>
      </font>
      <protection locked="0" hidden="0"/>
    </dxf>
    <dxf>
      <numFmt numFmtId="166" formatCode="#,##0_ ;[Red]\-#,##0\ "/>
      <protection locked="0" hidden="0"/>
    </dxf>
    <dxf>
      <protection locked="0" hidden="0"/>
    </dxf>
    <dxf>
      <protection locked="0" hidden="0"/>
    </dxf>
    <dxf>
      <protection locked="0" hidden="0"/>
    </dxf>
    <dxf>
      <protection locked="0" hidden="0"/>
    </dxf>
    <dxf>
      <protection locked="0" hidden="0"/>
    </dxf>
    <dxf>
      <protection locked="0" hidden="0"/>
    </dxf>
    <dxf>
      <protection locked="0" hidden="0"/>
    </dxf>
    <dxf>
      <protection locked="0" hidden="0"/>
    </dxf>
    <dxf>
      <font>
        <b val="0"/>
        <i val="0"/>
        <strike val="0"/>
        <condense val="0"/>
        <extend val="0"/>
        <outline val="0"/>
        <shadow val="0"/>
        <u val="none"/>
        <vertAlign val="baseline"/>
        <sz val="11"/>
        <color theme="0"/>
        <name val="Aptos Narrow"/>
        <family val="2"/>
        <scheme val="minor"/>
      </font>
      <protection locked="0" hidden="0"/>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ont>
        <b/>
        <i val="0"/>
        <strike val="0"/>
        <condense val="0"/>
        <extend val="0"/>
        <outline val="0"/>
        <shadow val="0"/>
        <u val="none"/>
        <vertAlign val="baseline"/>
        <sz val="11"/>
        <color theme="1"/>
        <name val="Aptos Narrow"/>
        <family val="2"/>
        <scheme val="minor"/>
      </font>
      <numFmt numFmtId="166" formatCode="#,##0_ ;[Red]\-#,##0\ "/>
      <fill>
        <patternFill patternType="solid">
          <fgColor indexed="64"/>
          <bgColor theme="0"/>
        </patternFill>
      </fill>
      <alignment horizontal="right" vertical="center" textRotation="0" wrapText="0" indent="0" justifyLastLine="0" shrinkToFit="0" readingOrder="0"/>
      <border diagonalUp="0" diagonalDown="0">
        <left style="medium">
          <color indexed="64"/>
        </left>
        <right style="medium">
          <color indexed="64"/>
        </right>
        <top style="medium">
          <color indexed="64"/>
        </top>
        <bottom style="medium">
          <color indexed="64"/>
        </bottom>
        <vertical/>
        <horizontal/>
      </border>
      <protection locked="0" hidden="0"/>
    </dxf>
    <dxf>
      <protection locked="0" hidden="0"/>
    </dxf>
    <dxf>
      <numFmt numFmtId="167" formatCode="_-* #,##0_-;\-* #,##0_-;_-* &quot;-&quot;??_-;_-@_-"/>
      <protection locked="0" hidden="0"/>
    </dxf>
    <dxf>
      <numFmt numFmtId="166" formatCode="#,##0_ ;[Red]\-#,##0\ "/>
      <protection locked="0" hidden="0"/>
    </dxf>
    <dxf>
      <numFmt numFmtId="166" formatCode="#,##0_ ;[Red]\-#,##0\ "/>
      <protection locked="0" hidden="0"/>
    </dxf>
    <dxf>
      <numFmt numFmtId="166" formatCode="#,##0_ ;[Red]\-#,##0\ "/>
      <protection locked="0" hidden="0"/>
    </dxf>
    <dxf>
      <protection locked="0" hidden="0"/>
    </dxf>
    <dxf>
      <font>
        <b val="0"/>
        <i val="0"/>
        <strike val="0"/>
        <condense val="0"/>
        <extend val="0"/>
        <outline val="0"/>
        <shadow val="0"/>
        <u val="none"/>
        <vertAlign val="baseline"/>
        <sz val="10"/>
        <color rgb="FF000000"/>
        <name val="Times New Roman"/>
        <family val="1"/>
        <scheme val="none"/>
      </font>
      <protection locked="0" hidden="0"/>
    </dxf>
    <dxf>
      <numFmt numFmtId="166" formatCode="#,##0_ ;[Red]\-#,##0\ "/>
      <protection locked="0" hidden="0"/>
    </dxf>
    <dxf>
      <protection locked="0" hidden="0"/>
    </dxf>
    <dxf>
      <protection locked="0" hidden="0"/>
    </dxf>
    <dxf>
      <protection locked="0" hidden="0"/>
    </dxf>
    <dxf>
      <protection locked="0" hidden="0"/>
    </dxf>
    <dxf>
      <protection locked="0" hidden="0"/>
    </dxf>
    <dxf>
      <protection locked="0" hidden="0"/>
    </dxf>
    <dxf>
      <numFmt numFmtId="0" formatCode="General"/>
      <protection locked="0" hidden="0"/>
    </dxf>
    <dxf>
      <protection locked="0" hidden="0"/>
    </dxf>
    <dxf>
      <font>
        <b val="0"/>
        <i val="0"/>
        <strike val="0"/>
        <condense val="0"/>
        <extend val="0"/>
        <outline val="0"/>
        <shadow val="0"/>
        <u val="none"/>
        <vertAlign val="baseline"/>
        <sz val="11"/>
        <color theme="0"/>
        <name val="Aptos Narrow"/>
        <family val="2"/>
        <scheme val="minor"/>
      </font>
      <protection locked="0" hidden="0"/>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s>
  <tableStyles count="0" defaultTableStyle="TableStyleMedium2" defaultPivotStyle="PivotStyleLight16"/>
  <colors>
    <mruColors>
      <color rgb="FFC9EAF7"/>
      <color rgb="FFD1EDFF"/>
      <color rgb="FFB7E4FF"/>
      <color rgb="FFCCECFF"/>
      <color rgb="FFE1F5FF"/>
      <color rgb="FFA7E2FF"/>
      <color rgb="FF5BC8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onnections" Target="connection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sheetMetadata" Target="metadata.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23" Type="http://schemas.microsoft.com/office/2006/relationships/vbaProject" Target="vbaProject.bin"/><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xdr:from>
      <xdr:col>18</xdr:col>
      <xdr:colOff>0</xdr:colOff>
      <xdr:row>1</xdr:row>
      <xdr:rowOff>0</xdr:rowOff>
    </xdr:from>
    <xdr:to>
      <xdr:col>19</xdr:col>
      <xdr:colOff>133350</xdr:colOff>
      <xdr:row>2</xdr:row>
      <xdr:rowOff>131763</xdr:rowOff>
    </xdr:to>
    <xdr:sp macro="[0]!REFRESHALL" textlink="">
      <xdr:nvSpPr>
        <xdr:cNvPr id="2" name="Rectangle 1">
          <a:extLst>
            <a:ext uri="{FF2B5EF4-FFF2-40B4-BE49-F238E27FC236}">
              <a16:creationId xmlns:a16="http://schemas.microsoft.com/office/drawing/2014/main" id="{0B3C4AEA-EB6A-4C62-8C9A-FEE6817A8141}"/>
            </a:ext>
          </a:extLst>
        </xdr:cNvPr>
        <xdr:cNvSpPr/>
      </xdr:nvSpPr>
      <xdr:spPr>
        <a:xfrm>
          <a:off x="14217650" y="184150"/>
          <a:ext cx="895350" cy="360363"/>
        </a:xfrm>
        <a:prstGeom prst="rect">
          <a:avLst/>
        </a:prstGeom>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CI" sz="1100"/>
            <a:t>Actualiser</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PRIMO%20SARL/MICHELE%20ABOUE-MK/NEW/IMPORTATIONS%20ini.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UIDE D'UTILISATION"/>
      <sheetName val="INVEST_FRAIS_D'ETS"/>
      <sheetName val="INVEST_LOGICIEL"/>
      <sheetName val="INVEST_AUTRES_IMMO_INCORP"/>
      <sheetName val="INVEST_TERRAIN"/>
      <sheetName val="INVEST_CONSTRUCTIONS_&amp;_BAT"/>
      <sheetName val="INVEST_INST,_AGEN_&amp;_AMENAGEMENT"/>
      <sheetName val="INVEST_MAT_&amp;_OUTILLAGES"/>
      <sheetName val="INVEST_MAT_DE_TRANSPORT"/>
      <sheetName val="INVEST_MOB_&amp;_MAT_DE_BUREAU"/>
      <sheetName val="INVEST_MAT_INFO"/>
      <sheetName val="SYNTHESE__INVEST_TOTA"/>
      <sheetName val="Immo Consolidés"/>
      <sheetName val="RESSOURCE"/>
      <sheetName val="IMPORTATIONS in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onnéesExternes_1" connectionId="3" xr16:uid="{86B7FD48-A812-43A4-8348-1B3D7509C50C}" autoFormatId="16" applyNumberFormats="0" applyBorderFormats="0" applyFontFormats="0" applyPatternFormats="0" applyAlignmentFormats="0" applyWidthHeightFormats="0">
  <queryTableRefresh nextId="26">
    <queryTableFields count="15">
      <queryTableField id="1" name="NUM" tableColumnId="1"/>
      <queryTableField id="2" name="DATE" tableColumnId="2"/>
      <queryTableField id="3" name="SPECIFICATIONS COMMERCIALES" tableColumnId="3"/>
      <queryTableField id="4" name="N° FACTURE" tableColumnId="4"/>
      <queryTableField id="5" name="FOURNISSEUR" tableColumnId="5"/>
      <queryTableField id="14" name="MONTANT CAF REALISE " tableColumnId="6"/>
      <queryTableField id="15" name="MONTANT DD ET AUTRES TAXES HTVA" tableColumnId="7"/>
      <queryTableField id="16" name="COÛT TOTAL REALISE" tableColumnId="9"/>
      <queryTableField id="8" name="MOTIF" tableColumnId="8"/>
      <queryTableField id="17" name="MONTANT CAF REJETE" tableColumnId="11"/>
      <queryTableField id="18" name="MONTANT DD ET AUTRES TAXES HTVA REJETE" tableColumnId="14"/>
      <queryTableField id="19" name="COÛT TOTAL REJET" tableColumnId="15"/>
      <queryTableField id="10" name="TAUX DE REJET" tableColumnId="10"/>
      <queryTableField id="12" name="COÛT TOTAL APPROUVE" tableColumnId="12"/>
      <queryTableField id="13" name="Affectation" tableColumnId="13"/>
    </queryTableFields>
  </queryTableRefresh>
</queryTable>
</file>

<file path=xl/tables/_rels/table1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CB183820-2970-4679-BDE1-EADF02ECB3FD}" name="Logiciel" displayName="Logiciel" ref="A17:P118" totalsRowShown="0" headerRowDxfId="225" dataDxfId="224">
  <autoFilter ref="A17:P118" xr:uid="{947C2A14-CDAB-4111-A944-72D38BB6E0E6}">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autoFilter>
  <tableColumns count="16">
    <tableColumn id="1" xr3:uid="{20D17380-FDD1-4A90-9DC5-FE5F52EE326F}" name="NUM" dataDxfId="223">
      <calculatedColumnFormula>+ROW(Logiciel[[#This Row],[DATE]])</calculatedColumnFormula>
    </tableColumn>
    <tableColumn id="2" xr3:uid="{1A58510C-6A26-4C95-9EC8-69A835626741}" name="DATE" dataDxfId="222"/>
    <tableColumn id="3" xr3:uid="{2C0777E6-EACA-42E9-B1DB-549AC083C08C}" name="SPECIFICATIONS COMMERCIALES" dataDxfId="221"/>
    <tableColumn id="4" xr3:uid="{9B3852AC-8381-422E-AA95-E8C6C90D09EA}" name="N° FACTURE" dataDxfId="220"/>
    <tableColumn id="5" xr3:uid="{4AB8B908-4D69-473D-86B5-623632FF8DE4}" name="FOURNISSEUR" dataDxfId="219"/>
    <tableColumn id="14" xr3:uid="{5655010C-7CDA-412B-8002-EE9BEE8D7B79}" name="MONTANT CAF REALISE " dataDxfId="218"/>
    <tableColumn id="13" xr3:uid="{670F0EE3-0109-45DD-8919-17EB2E9A7AC3}" name="MONTANT DD ET AUTRES TAXES HTVA" dataDxfId="217"/>
    <tableColumn id="6" xr3:uid="{261DF8DB-67DD-41A7-8AA8-9E36A3F57AA8}" name="COÛT TOTAL REALISE" dataDxfId="216">
      <calculatedColumnFormula>SUM(Logiciel[[#This Row],[MONTANT CAF REALISE ]:[MONTANT DD ET AUTRES TAXES HTVA]])</calculatedColumnFormula>
    </tableColumn>
    <tableColumn id="7" xr3:uid="{33792B83-4154-4AC3-BE2B-ED42E8C06987}" name="Colonne1" dataDxfId="215"/>
    <tableColumn id="8" xr3:uid="{BC6B22FE-4A13-4027-9042-86040760A333}" name="MOTIF" dataDxfId="214"/>
    <tableColumn id="16" xr3:uid="{D5E755CC-AB11-4BA0-A2C6-575054461A88}" name="MONTANT CAF REJETE" dataDxfId="213">
      <calculatedColumnFormula>IF(Logiciel[[#This Row],[MOTIF]]="",0,Logiciel[[#This Row],[MONTANT CAF REALISE ]])</calculatedColumnFormula>
    </tableColumn>
    <tableColumn id="15" xr3:uid="{B49E9827-37AF-4236-98C6-5368B31F9CAF}" name="MONTANT DD ET AUTRES TAXES HTVA REJETE" dataDxfId="212">
      <calculatedColumnFormula>IF(Logiciel[[#This Row],[MOTIF]]="",0,Logiciel[[#This Row],[MONTANT DD ET AUTRES TAXES HTVA]])</calculatedColumnFormula>
    </tableColumn>
    <tableColumn id="9" xr3:uid="{7049D721-5731-46CE-8B08-15BC23DEEDF1}" name="COÛT TOTAL REJET" dataDxfId="211">
      <calculatedColumnFormula>SUM(Logiciel[[#This Row],[MONTANT CAF REJETE]:[MONTANT DD ET AUTRES TAXES HTVA REJETE]])</calculatedColumnFormula>
    </tableColumn>
    <tableColumn id="10" xr3:uid="{D86715C7-9810-4946-B263-4C40C81ABA6D}" name="TAUX DE REJET" dataDxfId="210"/>
    <tableColumn id="11" xr3:uid="{D3D4D666-B4AB-43F7-8F88-F1014DB027A8}" name="Colonne2" dataDxfId="209"/>
    <tableColumn id="12" xr3:uid="{6F3D4CA8-C887-466B-B842-68A2504B1FEC}" name="COÛT TOTAL APPROUVE" dataDxfId="208">
      <calculatedColumnFormula>Logiciel[[#This Row],[COÛT TOTAL REALISE]]-Logiciel[[#This Row],[COÛT TOTAL REJET]]</calculatedColumnFormula>
    </tableColumn>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947C2A14-CDAB-4111-A944-72D38BB6E0E6}" name="Etablissement" displayName="Etablissement" ref="A17:P232" totalsRowShown="0" headerRowDxfId="203" dataDxfId="202">
  <autoFilter ref="A17:P232" xr:uid="{947C2A14-CDAB-4111-A944-72D38BB6E0E6}">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autoFilter>
  <tableColumns count="16">
    <tableColumn id="1" xr3:uid="{54174DF0-E5CA-4D1D-8972-ECB9BD42F50D}" name="NUM" dataDxfId="201"/>
    <tableColumn id="2" xr3:uid="{CDF46E44-067D-47C6-AA01-35DAD9B94157}" name="DATE" dataDxfId="200"/>
    <tableColumn id="3" xr3:uid="{54A9E078-53DC-4715-8EF5-B724EB99D39D}" name="SPECIFICATIONS COMMERCIALES" dataDxfId="199"/>
    <tableColumn id="4" xr3:uid="{F338A02B-5E51-4377-8921-E0887A500FFE}" name="N° FACTURE" dataDxfId="198"/>
    <tableColumn id="5" xr3:uid="{F8009AAE-3874-4310-AAC3-844AF2F5A3C4}" name="FOURNISSEUR" dataDxfId="197"/>
    <tableColumn id="14" xr3:uid="{4A05BB92-C13D-4D95-BFF8-E5BBA7FD20DA}" name="MONTANT CAF REALISE " dataDxfId="196"/>
    <tableColumn id="13" xr3:uid="{4744D109-31C4-4DA7-953D-7D77245B9272}" name="MONTANT DD ET AUTRES TAXES HTVA" dataDxfId="195"/>
    <tableColumn id="6" xr3:uid="{4B9BF5EF-B623-4F02-815B-3083325DBCC4}" name="COÛT TOTAL REALISE" dataDxfId="194">
      <calculatedColumnFormula>SUM(Etablissement[[#This Row],[MONTANT CAF REALISE ]:[MONTANT DD ET AUTRES TAXES HTVA]])</calculatedColumnFormula>
    </tableColumn>
    <tableColumn id="7" xr3:uid="{E10305AE-C889-454E-B426-1CAB1E16F71B}" name="Colonne1" dataDxfId="193"/>
    <tableColumn id="8" xr3:uid="{5DDC5978-B937-493D-BDF4-4BE899C1FA35}" name="MOTIF" dataDxfId="192"/>
    <tableColumn id="9" xr3:uid="{AB6C7A8D-A9F3-4252-A1D9-3D89AE87850D}" name="MONTANT CAF REJETE" dataDxfId="191">
      <calculatedColumnFormula>IF(Etablissement[[#This Row],[MOTIF]]="",0,Etablissement[[#This Row],[MONTANT CAF REALISE ]])</calculatedColumnFormula>
    </tableColumn>
    <tableColumn id="16" xr3:uid="{E6E8FBAA-C69E-463D-977B-D7C91229016A}" name="MONTANT DD ET AUTRES TAXES HTVA REJETE" dataDxfId="190">
      <calculatedColumnFormula>IF(Etablissement[[#This Row],[MOTIF]]="",0,Etablissement[[#This Row],[MONTANT DD ET AUTRES TAXES HTVA]])</calculatedColumnFormula>
    </tableColumn>
    <tableColumn id="15" xr3:uid="{7655927A-17F1-430B-A09A-39D68671348D}" name="COÛT TOTAL REJET" dataDxfId="189">
      <calculatedColumnFormula>SUM(Etablissement[[#This Row],[MONTANT CAF REJETE]:[MONTANT DD ET AUTRES TAXES HTVA REJETE]])</calculatedColumnFormula>
    </tableColumn>
    <tableColumn id="10" xr3:uid="{0441A192-FCC3-4D45-9786-A55AD1017899}" name="TAUX DE REJET" dataDxfId="188"/>
    <tableColumn id="11" xr3:uid="{2B3FEB4C-E910-41C2-A5B9-AC5D41ED67D9}" name="Colonne2" dataDxfId="187"/>
    <tableColumn id="12" xr3:uid="{046F7511-023A-4759-9656-37312A44C35F}" name="COÛT TOTAL APPROUVE" dataDxfId="186">
      <calculatedColumnFormula>Etablissement[[#This Row],[COÛT TOTAL REALISE]]-Etablissement[[#This Row],[COÛT TOTAL REJET]]</calculatedColumnFormula>
    </tableColumn>
  </tableColumns>
  <tableStyleInfo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9901D231-C0DD-4584-B4C1-DDE59D1AC24A}" name="Immo_Incorp" displayName="Immo_Incorp" ref="A17:P117" totalsRowShown="0" headerRowDxfId="181" dataDxfId="180">
  <autoFilter ref="A17:P117" xr:uid="{947C2A14-CDAB-4111-A944-72D38BB6E0E6}">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autoFilter>
  <tableColumns count="16">
    <tableColumn id="1" xr3:uid="{937DEF2F-24A4-45C7-8992-F2D43D7CC1B7}" name="NUM" dataDxfId="179"/>
    <tableColumn id="2" xr3:uid="{4715DE75-F9F0-4DBC-B34D-B70A9E9944C5}" name="DATE" dataDxfId="178"/>
    <tableColumn id="3" xr3:uid="{6859B259-7BEC-47B8-A28A-DCD1D598B5CA}" name="SPECIFICATIONS COMMERCIALES" dataDxfId="177"/>
    <tableColumn id="4" xr3:uid="{34D52AD7-BA09-4058-80CC-F08E05FEF5DA}" name="N° FACTURE" dataDxfId="176"/>
    <tableColumn id="5" xr3:uid="{A4EF0191-A76E-4A55-AD07-E9AF11F6448B}" name="FOURNISSEUR" dataDxfId="175"/>
    <tableColumn id="14" xr3:uid="{9959051B-07B4-44E7-B259-E5FD3B300F9C}" name="MONTANT CAF REALISE " dataDxfId="174"/>
    <tableColumn id="13" xr3:uid="{99E5154C-8933-45CB-9167-03B4938DA9F2}" name="MONTANT DD ET AUTRES TAXES HTVA" dataDxfId="173"/>
    <tableColumn id="6" xr3:uid="{E06BD4DA-2A93-4AE3-B5BD-2C852ACE7F84}" name="COÛT TOTAL REALISE" dataDxfId="172">
      <calculatedColumnFormula>SUM(Immo_Incorp[[#This Row],[MONTANT CAF REALISE ]:[MONTANT DD ET AUTRES TAXES HTVA]])</calculatedColumnFormula>
    </tableColumn>
    <tableColumn id="7" xr3:uid="{66030AF4-063A-4315-87C7-1CC1551E6D82}" name="Colonne1" dataDxfId="171"/>
    <tableColumn id="8" xr3:uid="{D092EF70-A663-400A-BC9B-6BBC4F95406B}" name="MOTIF" dataDxfId="170"/>
    <tableColumn id="16" xr3:uid="{08013DFD-5007-41FC-821B-E1949E232FE5}" name="MONTANT CAF REJETE" dataDxfId="169">
      <calculatedColumnFormula>IF(Immo_Incorp[[#This Row],[MOTIF]]="",0,Immo_Incorp[[#This Row],[MONTANT CAF REALISE ]])</calculatedColumnFormula>
    </tableColumn>
    <tableColumn id="15" xr3:uid="{F5DC7916-E35E-42E1-AA21-9EADC7754451}" name="MONTANT DD ET AUTRES TAXES HTVA REJETE" dataDxfId="168">
      <calculatedColumnFormula>IF(Immo_Incorp[[#This Row],[MOTIF]]="",0,Immo_Incorp[[#This Row],[MONTANT DD ET AUTRES TAXES HTVA]])</calculatedColumnFormula>
    </tableColumn>
    <tableColumn id="9" xr3:uid="{4F79FD60-E30C-4864-8815-81C2C8BE4F96}" name="COÛT TOTAL REJET" dataDxfId="167">
      <calculatedColumnFormula>SUM(Immo_Incorp[[#This Row],[MONTANT CAF REJETE]:[MONTANT DD ET AUTRES TAXES HTVA REJETE]])</calculatedColumnFormula>
    </tableColumn>
    <tableColumn id="10" xr3:uid="{4725578A-8C79-4E19-BA73-CAD36846E684}" name="TAUX DE REJET" dataDxfId="166"/>
    <tableColumn id="11" xr3:uid="{97AEEB21-7567-4E8F-A0F4-347D033B8590}" name="Colonne2" dataDxfId="165"/>
    <tableColumn id="12" xr3:uid="{9791F5B0-179A-447C-B453-0B016E03DBB3}" name="COÛT TOTAL APPROUVE" dataDxfId="164">
      <calculatedColumnFormula>Immo_Incorp[[#This Row],[COÛT TOTAL REALISE]]-Immo_Incorp[[#This Row],[COÛT TOTAL REJET]]</calculatedColumnFormula>
    </tableColumn>
  </tableColumns>
  <tableStyleInfo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506661B5-1017-46A7-981C-BB347D7BA17F}" name="Terrain" displayName="Terrain" ref="A17:P117" totalsRowShown="0" headerRowDxfId="159" dataDxfId="158">
  <autoFilter ref="A17:P117" xr:uid="{947C2A14-CDAB-4111-A944-72D38BB6E0E6}">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autoFilter>
  <tableColumns count="16">
    <tableColumn id="1" xr3:uid="{9E31C78E-A38F-42DF-9E3C-39DE23E48E15}" name="NUM" dataDxfId="157"/>
    <tableColumn id="2" xr3:uid="{D7EDC449-2B25-4C94-85F6-A316F9E01101}" name="DATE" dataDxfId="156"/>
    <tableColumn id="3" xr3:uid="{F9268AF3-0AFD-4226-A51E-4D84F5B91F83}" name="SPECIFICATIONS COMMERCIALES" dataDxfId="155"/>
    <tableColumn id="4" xr3:uid="{48C72134-D545-4DD6-9D42-3D171F29AADB}" name="N° FACTURE" dataDxfId="154"/>
    <tableColumn id="5" xr3:uid="{9241C3BC-687C-41F0-84FC-AB1385305C6C}" name="FOURNISSEUR" dataDxfId="153"/>
    <tableColumn id="13" xr3:uid="{7C8049DC-E691-48BB-932C-F8C7D69994B0}" name="MONTANT CAF REALISE " dataDxfId="152"/>
    <tableColumn id="14" xr3:uid="{7A8BFBCB-AA6D-448D-92D9-1D04142785D2}" name="MONTANT DD ET AUTRES TAXES HTVA" dataDxfId="151"/>
    <tableColumn id="6" xr3:uid="{ED05D8C3-6A0C-4AB8-B5F9-5DD0E8AF2553}" name="COÛT TOTAL REALISE" dataDxfId="150">
      <calculatedColumnFormula>SUM(Terrain[[#This Row],[MONTANT CAF REALISE ]:[MONTANT DD ET AUTRES TAXES HTVA]])</calculatedColumnFormula>
    </tableColumn>
    <tableColumn id="7" xr3:uid="{DC3DA028-CD08-4315-ACC4-0A22645C6EF6}" name="Colonne1" dataDxfId="149"/>
    <tableColumn id="8" xr3:uid="{B283660B-E0B5-41A4-B823-4BB86F713732}" name="MOTIF" dataDxfId="148"/>
    <tableColumn id="15" xr3:uid="{8EC2E1C7-A294-4059-BCC8-37B96FDE8D0D}" name="MONTANT CAF REJETE" dataDxfId="147">
      <calculatedColumnFormula>IF(Terrain[[#This Row],[MOTIF]]="",0,Terrain[[#This Row],[MONTANT CAF REALISE ]])</calculatedColumnFormula>
    </tableColumn>
    <tableColumn id="16" xr3:uid="{E33C75EE-392F-4E69-9AD1-F54779F4B109}" name="MONTANT DD ET AUTRES TAXES HTVA REJETE" dataDxfId="146">
      <calculatedColumnFormula>IF(Terrain[[#This Row],[MOTIF]]="",0,Terrain[[#This Row],[MONTANT DD ET AUTRES TAXES HTVA]])</calculatedColumnFormula>
    </tableColumn>
    <tableColumn id="9" xr3:uid="{CEFFE544-F933-44EB-9B7F-67F6F64B6B4C}" name="COÛT TOTAL REJET" dataDxfId="145">
      <calculatedColumnFormula>SUM(Terrain[[#This Row],[MONTANT CAF REJETE]:[MONTANT DD ET AUTRES TAXES HTVA REJETE]])</calculatedColumnFormula>
    </tableColumn>
    <tableColumn id="10" xr3:uid="{7B959700-F0F3-42B2-9D28-8D28797794A5}" name="TAUX DE REJET" dataDxfId="144">
      <calculatedColumnFormula>M18/H18</calculatedColumnFormula>
    </tableColumn>
    <tableColumn id="11" xr3:uid="{80BDA1FB-5FB1-4C07-8713-1636C298EF3C}" name="Colonne2" dataDxfId="143"/>
    <tableColumn id="12" xr3:uid="{4B2F5B2E-8421-4BEA-9900-863AA19805DB}" name="COÛT TOTAL APPROUVE" dataDxfId="142">
      <calculatedColumnFormula>Terrain[[#This Row],[COÛT TOTAL REALISE]]-Terrain[[#This Row],[COÛT TOTAL REJET]]</calculatedColumnFormula>
    </tableColumn>
  </tableColumns>
  <tableStyleInfo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8212B702-8B4F-430A-8F8F-ABF9C7FBB0E3}" name="Construction" displayName="Construction" ref="A17:P117" totalsRowShown="0" headerRowDxfId="137" dataDxfId="136">
  <autoFilter ref="A17:P117" xr:uid="{947C2A14-CDAB-4111-A944-72D38BB6E0E6}">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autoFilter>
  <tableColumns count="16">
    <tableColumn id="1" xr3:uid="{0D665991-1744-4D56-AED5-C8E9F28B7522}" name="NUM" dataDxfId="135"/>
    <tableColumn id="2" xr3:uid="{8099411F-7090-4B14-AE4C-AAF49878E826}" name="DATE" dataDxfId="134"/>
    <tableColumn id="3" xr3:uid="{EE741DF6-1765-47C0-BBEF-2C59919881E1}" name="SPECIFICATIONS COMMERCIALES" dataDxfId="133"/>
    <tableColumn id="4" xr3:uid="{EC8477C0-CF05-43A6-B444-F3FB44430451}" name="N° FACTURE" dataDxfId="132"/>
    <tableColumn id="5" xr3:uid="{2204B95F-4AEF-466B-BE03-B075FEEADEDD}" name="FOURNISSEUR" dataDxfId="131"/>
    <tableColumn id="13" xr3:uid="{20E6D2B3-0FDD-4833-AF7C-14377C1275CC}" name="MONTANT CAF REALISE " dataDxfId="130"/>
    <tableColumn id="14" xr3:uid="{2CDA709F-C61C-4441-BBD0-D4112CD42E85}" name="MONTANT DD ET AUTRES TAXES HTVA" dataDxfId="129"/>
    <tableColumn id="6" xr3:uid="{6216BF2D-6FBB-4691-81F1-B1CB0859610A}" name="COÛT TOTAL REALISE" dataDxfId="128">
      <calculatedColumnFormula>SUM(Construction[[#This Row],[MONTANT CAF REALISE ]:[MONTANT DD ET AUTRES TAXES HTVA]])</calculatedColumnFormula>
    </tableColumn>
    <tableColumn id="7" xr3:uid="{2C563E86-B58F-4DBE-BAD5-6F608D54B53F}" name="Colonne1" dataDxfId="127"/>
    <tableColumn id="8" xr3:uid="{0BB3A4E0-75D9-47A0-8AB2-DA7C5994675A}" name="MOTIF" dataDxfId="126"/>
    <tableColumn id="15" xr3:uid="{A1C7F23C-22F3-45E1-A469-A5D3AE536439}" name="MONTANT CAF REJETE" dataDxfId="125">
      <calculatedColumnFormula>IF(Construction[[#This Row],[MOTIF]]="",0,Construction[[#This Row],[MONTANT CAF REALISE ]])</calculatedColumnFormula>
    </tableColumn>
    <tableColumn id="16" xr3:uid="{74EC933F-3BA1-4731-8FD2-8E1736CB0EAB}" name="MONTANT DD ET AUTRES TAXES HTVA REJETE" dataDxfId="124">
      <calculatedColumnFormula>IF(Construction[[#This Row],[MOTIF]]="",0,Construction[[#This Row],[MONTANT DD ET AUTRES TAXES HTVA]])</calculatedColumnFormula>
    </tableColumn>
    <tableColumn id="9" xr3:uid="{5F3A102C-5D94-4473-BF61-5EB215373A8D}" name="COÛT TOTAL REJET" dataDxfId="123">
      <calculatedColumnFormula>SUM(Construction[[#This Row],[MONTANT CAF REJETE]:[MONTANT DD ET AUTRES TAXES HTVA REJETE]])</calculatedColumnFormula>
    </tableColumn>
    <tableColumn id="10" xr3:uid="{5383061F-D8A5-4869-8920-21AC26F46362}" name="TAUX DE REJET" dataDxfId="122"/>
    <tableColumn id="11" xr3:uid="{17A8797A-865A-46B1-88DB-8ADCE62A4E7E}" name="Colonne2" dataDxfId="121"/>
    <tableColumn id="12" xr3:uid="{8B646B22-481F-4C46-A749-F464D17E7252}" name="COÛT TOTAL APPROUVE" dataDxfId="120">
      <calculatedColumnFormula>Construction[[#This Row],[COÛT TOTAL REALISE]]-Construction[[#This Row],[COÛT TOTAL REJET]]</calculatedColumnFormula>
    </tableColumn>
  </tableColumns>
  <tableStyleInfo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95581B9C-6A7E-4904-9F47-D39C7F864A35}" name="Install_Agenc" displayName="Install_Agenc" ref="A17:P118" totalsRowShown="0" headerRowDxfId="113" dataDxfId="112">
  <autoFilter ref="A17:P118" xr:uid="{947C2A14-CDAB-4111-A944-72D38BB6E0E6}">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autoFilter>
  <tableColumns count="16">
    <tableColumn id="1" xr3:uid="{A05BF254-28FC-48E5-AB38-C8289550E91B}" name="NUM" dataDxfId="111"/>
    <tableColumn id="2" xr3:uid="{D28B96C4-2E79-4ACC-9AFA-5408C1A42533}" name="DATE" dataDxfId="110"/>
    <tableColumn id="3" xr3:uid="{BEDF7C1A-B6AC-4F38-846B-651860C6E40D}" name="SPECIFICATIONS COMMERCIALES" dataDxfId="109"/>
    <tableColumn id="4" xr3:uid="{60E4B65E-E09C-481A-8C9D-12613F36DF52}" name="N° FACTURE" dataDxfId="108"/>
    <tableColumn id="5" xr3:uid="{EE8FCADA-7A3D-40DA-9620-6324BF323334}" name="FOURNISSEUR" dataDxfId="107"/>
    <tableColumn id="13" xr3:uid="{C66CF7EE-5723-49FB-81A9-61460FFBD8E1}" name="MONTANT CAF REALISE " dataDxfId="106"/>
    <tableColumn id="14" xr3:uid="{33C345C1-DF93-4FDD-8DF0-2C5D6E6104C0}" name="MONTANT DD ET AUTRES TAXES HTVA" dataDxfId="105"/>
    <tableColumn id="6" xr3:uid="{7327BD2A-0AD6-4092-88DF-B409573F9ACB}" name="COÛT TOTAL REALISE" dataDxfId="104">
      <calculatedColumnFormula>SUM(Install_Agenc[[#This Row],[MONTANT CAF REALISE ]:[MONTANT DD ET AUTRES TAXES HTVA]])</calculatedColumnFormula>
    </tableColumn>
    <tableColumn id="7" xr3:uid="{3EF400F6-3640-4B4B-B74A-849E6D1516C8}" name="Colonne1" dataDxfId="103"/>
    <tableColumn id="8" xr3:uid="{81B8FF6D-FAB9-4AD2-97AC-36291BB67808}" name="MOTIF" dataDxfId="102"/>
    <tableColumn id="15" xr3:uid="{07F4F5FA-2B66-4921-915F-4D1336A2E097}" name="MONTANT CAF REJETE" dataDxfId="101">
      <calculatedColumnFormula>IF(Install_Agenc[[#This Row],[MOTIF]]="",0,Install_Agenc[[#This Row],[MONTANT CAF REALISE ]])</calculatedColumnFormula>
    </tableColumn>
    <tableColumn id="16" xr3:uid="{C5B84CF4-7EF5-47D6-B9F6-26A1FAEDD2F2}" name="MONTANT DD ET AUTRES TAXES HTVA REJETE" dataDxfId="100">
      <calculatedColumnFormula>IF(Install_Agenc[[#This Row],[MOTIF]]="",0,Install_Agenc[[#This Row],[MONTANT DD ET AUTRES TAXES HTVA]])</calculatedColumnFormula>
    </tableColumn>
    <tableColumn id="9" xr3:uid="{A8DAACD4-D6CC-4628-840D-AA35E47DB3A5}" name="COÛT TOTAL REJET" dataDxfId="99">
      <calculatedColumnFormula>SUM(Install_Agenc[[#This Row],[MONTANT CAF REJETE]:[MONTANT DD ET AUTRES TAXES HTVA REJETE]])</calculatedColumnFormula>
    </tableColumn>
    <tableColumn id="10" xr3:uid="{944DD6E8-3A75-40DD-AF42-4FEC869591EE}" name="TAUX DE REJET" dataDxfId="98"/>
    <tableColumn id="11" xr3:uid="{FB8F667E-CABB-4E86-AB2E-EB16AF51172F}" name="Colonne2" dataDxfId="97"/>
    <tableColumn id="12" xr3:uid="{B833DA56-D482-4416-A534-FED47B45BE81}" name="COÛT TOTAL APPROUVE" dataDxfId="96">
      <calculatedColumnFormula>Install_Agenc[[#This Row],[COÛT TOTAL REALISE]]-Install_Agenc[[#This Row],[COÛT TOTAL REJET]]</calculatedColumnFormula>
    </tableColumn>
  </tableColumns>
  <tableStyleInfo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69F31E2-18E8-4E86-91BC-B375E9D53204}" name="Mat_outillage" displayName="Mat_outillage" ref="A17:P184" totalsRowShown="0" headerRowDxfId="91" dataDxfId="90">
  <autoFilter ref="A17:P184" xr:uid="{947C2A14-CDAB-4111-A944-72D38BB6E0E6}">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autoFilter>
  <tableColumns count="16">
    <tableColumn id="1" xr3:uid="{CFBE010E-A1F9-4F7F-A54B-1F9782700722}" name="NUM" dataDxfId="89"/>
    <tableColumn id="2" xr3:uid="{E034CDF4-816D-4C94-89BF-7701B2A9016C}" name="DATE" dataDxfId="88"/>
    <tableColumn id="3" xr3:uid="{88447E24-BAFB-4BE3-81BD-C27082EAF1C4}" name="SPECIFICATIONS COMMERCIALES" dataDxfId="87"/>
    <tableColumn id="4" xr3:uid="{0C23C6CE-2605-40B4-8F5D-8D3FB668FC81}" name="N° FACTURE" dataDxfId="86"/>
    <tableColumn id="5" xr3:uid="{ADB4809F-46E5-4820-842E-36BA19B74895}" name="FOURNISSEUR" dataDxfId="85"/>
    <tableColumn id="13" xr3:uid="{F982D717-5B78-4514-9F0F-0247D6DA977B}" name="MONTANT CAF REALISE " dataDxfId="84"/>
    <tableColumn id="14" xr3:uid="{52C01487-256B-439F-8B2C-56AE99820206}" name="MONTANT DD ET AUTRES TAXES HTVA" dataDxfId="83"/>
    <tableColumn id="6" xr3:uid="{77529AF7-E084-4087-B849-00DE46096825}" name="COÛT TOTAL REALISE" dataDxfId="82">
      <calculatedColumnFormula>SUM(Mat_outillage[[#This Row],[MONTANT CAF REALISE ]:[MONTANT DD ET AUTRES TAXES HTVA]])</calculatedColumnFormula>
    </tableColumn>
    <tableColumn id="7" xr3:uid="{B263754B-C9D3-42BF-A3ED-A869A80113A5}" name="Colonne1" dataDxfId="81"/>
    <tableColumn id="8" xr3:uid="{C24D1EBE-45AF-45F7-8895-D650AFD21A5D}" name="MOTIF" dataDxfId="80"/>
    <tableColumn id="15" xr3:uid="{1C552716-90B5-4CCC-A9AF-E845BE63976B}" name="MONTANT CAF REJETE" dataDxfId="79">
      <calculatedColumnFormula>IF(Mat_outillage[[#This Row],[MOTIF]]="",0,Mat_outillage[[#This Row],[MONTANT CAF REALISE ]])</calculatedColumnFormula>
    </tableColumn>
    <tableColumn id="16" xr3:uid="{A699D179-3743-42B6-95F6-ABEABCE4F5AE}" name="MONTANT DD ET AUTRES TAXES HTVA REJETE" dataDxfId="78">
      <calculatedColumnFormula>IF(Mat_outillage[[#This Row],[MOTIF]]="",0,Mat_outillage[[#This Row],[MONTANT DD ET AUTRES TAXES HTVA]])</calculatedColumnFormula>
    </tableColumn>
    <tableColumn id="9" xr3:uid="{730DFD4C-A4A4-4EE3-A2CB-F31371BACDE1}" name="COÛT TOTAL REJET" dataDxfId="77">
      <calculatedColumnFormula>SUM(Mat_outillage[[#This Row],[MONTANT CAF REJETE]:[MONTANT DD ET AUTRES TAXES HTVA REJETE]])</calculatedColumnFormula>
    </tableColumn>
    <tableColumn id="10" xr3:uid="{C1FFC153-E90E-4B82-B777-7B0FA66F462E}" name="TAUX DE REJET" dataDxfId="76"/>
    <tableColumn id="11" xr3:uid="{2065550E-B0B7-45DA-BC3A-84AA64A0CA86}" name="Colonne2" dataDxfId="75"/>
    <tableColumn id="12" xr3:uid="{A26BEBAD-E57F-4474-BFCC-BC7793E7969B}" name="COÛT TOTAL APPROUVE" dataDxfId="74">
      <calculatedColumnFormula>Mat_outillage[[#This Row],[COÛT TOTAL REALISE]]-Mat_outillage[[#This Row],[COÛT TOTAL REJET]]</calculatedColumnFormula>
    </tableColumn>
  </tableColumns>
  <tableStyleInfo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2D2EABE6-AF23-40A0-A8E1-C960FB21C727}" name="Mat_Transport" displayName="Mat_Transport" ref="A17:P220" totalsRowShown="0" headerRowDxfId="69" dataDxfId="68">
  <autoFilter ref="A17:P220" xr:uid="{947C2A14-CDAB-4111-A944-72D38BB6E0E6}">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autoFilter>
  <tableColumns count="16">
    <tableColumn id="1" xr3:uid="{445F5412-F1F4-4964-9603-5D07FD5DCF14}" name="NUM" dataDxfId="67"/>
    <tableColumn id="2" xr3:uid="{774EDF63-2FC6-4EF2-B3B8-4BFE8B30227C}" name="DATE" dataDxfId="66"/>
    <tableColumn id="3" xr3:uid="{61D7A73D-CD92-4DE2-8030-0F14BF87E22C}" name="SPECIFICATIONS COMMERCIALES" dataDxfId="65"/>
    <tableColumn id="4" xr3:uid="{91C1B906-5CD4-4EC1-A117-8A46E9DA90EC}" name="N° FACTURE" dataDxfId="64"/>
    <tableColumn id="5" xr3:uid="{C69A60C8-0EB8-468D-A5CB-DE4802B665F0}" name="FOURNISSEUR" dataDxfId="63"/>
    <tableColumn id="13" xr3:uid="{48A470F3-0004-45F1-B96E-1F7D4A9EA7BC}" name="MONTANT CAF REALISE " dataDxfId="62"/>
    <tableColumn id="14" xr3:uid="{BE8E4966-73A8-48A3-B0DC-B150E199D2E6}" name="MONTANT DD ET AUTRES TAXES HTVA" dataDxfId="61"/>
    <tableColumn id="6" xr3:uid="{F8651298-1ED2-4C3D-89B1-574CC23F5053}" name="COÛT TOTAL REALISE" dataDxfId="60">
      <calculatedColumnFormula>SUM(Mat_Transport[[#This Row],[MONTANT CAF REALISE ]:[MONTANT DD ET AUTRES TAXES HTVA]])</calculatedColumnFormula>
    </tableColumn>
    <tableColumn id="7" xr3:uid="{C09805AD-F4E3-4F88-8B2B-01BFADA9029E}" name="Colonne1" dataDxfId="59"/>
    <tableColumn id="8" xr3:uid="{E3859CEC-04B3-4C48-BA08-D7B365BDA071}" name="MOTIF" dataDxfId="58"/>
    <tableColumn id="15" xr3:uid="{C333089E-B9D5-4589-83F6-0256BB387775}" name="MONTANT CAF REJETE" dataDxfId="57">
      <calculatedColumnFormula>IF(Mat_Transport[[#This Row],[MOTIF]]="",0,Mat_Transport[[#This Row],[MONTANT CAF REALISE ]])</calculatedColumnFormula>
    </tableColumn>
    <tableColumn id="16" xr3:uid="{400AE05D-8889-443E-9F14-F70A9EA976CA}" name="MONTANT DD ET AUTRES TAXES HTVA REJETE" dataDxfId="56">
      <calculatedColumnFormula>IF(Mat_Transport[[#This Row],[MOTIF]]="",0,Mat_Transport[[#This Row],[MONTANT DD ET AUTRES TAXES HTVA]])</calculatedColumnFormula>
    </tableColumn>
    <tableColumn id="9" xr3:uid="{16822537-9F4C-4734-872C-52FDF273CED4}" name="COÛT TOTAL REJET" dataDxfId="55">
      <calculatedColumnFormula>SUM(Mat_Transport[[#This Row],[MONTANT CAF REJETE]:[MONTANT DD ET AUTRES TAXES HTVA REJETE]])</calculatedColumnFormula>
    </tableColumn>
    <tableColumn id="10" xr3:uid="{A30700A6-1094-402B-9DD0-74BFFF2842B2}" name="TAUX DE REJET" dataDxfId="54"/>
    <tableColumn id="11" xr3:uid="{05A39C1F-DBDA-48E4-966D-CA5D6D6C4324}" name="Colonne2" dataDxfId="53"/>
    <tableColumn id="12" xr3:uid="{1EC5B3B9-98D6-4058-A0EE-8C528DF5E756}" name="COÛT TOTAL APPROUVE" dataDxfId="52">
      <calculatedColumnFormula>Mat_Transport[[#This Row],[COÛT TOTAL REALISE]]-Mat_Transport[[#This Row],[COÛT TOTAL REJET]]</calculatedColumnFormula>
    </tableColumn>
  </tableColumns>
  <tableStyleInfo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BB008BBC-37BB-41D3-A031-7AF122BAD597}" name="Mob_Mat_Bur" displayName="Mob_Mat_Bur" ref="A17:P117" totalsRowShown="0" headerRowDxfId="47" dataDxfId="46">
  <autoFilter ref="A17:P117" xr:uid="{947C2A14-CDAB-4111-A944-72D38BB6E0E6}">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autoFilter>
  <tableColumns count="16">
    <tableColumn id="1" xr3:uid="{5429CF1E-CD6B-428B-988B-35F77E76DC22}" name="NUM" dataDxfId="45"/>
    <tableColumn id="2" xr3:uid="{C6052757-8DBD-4EF6-BAAB-FFD51FA46DFD}" name="DATE" dataDxfId="44"/>
    <tableColumn id="3" xr3:uid="{44C65A0E-6C57-42B8-B757-E90CF9C77692}" name="SPECIFICATIONS COMMERCIALES" dataDxfId="43"/>
    <tableColumn id="4" xr3:uid="{DEC02250-B159-43B1-A2F3-37DC253B5B41}" name="N° FACTURE" dataDxfId="42"/>
    <tableColumn id="5" xr3:uid="{450118DD-48BD-4C0B-A587-040192EFC76A}" name="FOURNISSEUR" dataDxfId="41"/>
    <tableColumn id="13" xr3:uid="{6344B9BF-1AFA-4D5D-9F71-BD287771F0FD}" name="MONTANT CAF REALISE " dataDxfId="40"/>
    <tableColumn id="14" xr3:uid="{4DA0B46D-16D5-4004-BF7B-02C7F0A9D2C3}" name="MONTANT DD ET AUTRES TAXES HTVA" dataDxfId="39"/>
    <tableColumn id="6" xr3:uid="{BCF4F548-545D-4834-87E9-85354E8ECDA4}" name="COÛT TOTAL REALISE" dataDxfId="38">
      <calculatedColumnFormula>SUM(Mob_Mat_Bur[[#This Row],[MONTANT CAF REALISE ]:[MONTANT DD ET AUTRES TAXES HTVA]])</calculatedColumnFormula>
    </tableColumn>
    <tableColumn id="7" xr3:uid="{9B5EFF3E-AE2F-4FAC-9528-CF6E0335B011}" name="Colonne1" dataDxfId="37"/>
    <tableColumn id="8" xr3:uid="{166B4112-C420-4D1F-A891-D396A57420DB}" name="MOTIF" dataDxfId="36"/>
    <tableColumn id="15" xr3:uid="{38FA773E-38FE-431A-B44D-22A266960784}" name="MONTANT CAF REJETE" dataDxfId="35">
      <calculatedColumnFormula>IF(Mob_Mat_Bur[[#This Row],[MOTIF]]="",0,Mob_Mat_Bur[[#This Row],[MONTANT CAF REALISE ]])</calculatedColumnFormula>
    </tableColumn>
    <tableColumn id="16" xr3:uid="{F093D0AE-CE95-4C03-B1D0-52874E94D0D3}" name="MONTANT DD ET AUTRES TAXES HTVA REJETE" dataDxfId="34">
      <calculatedColumnFormula>IF(Mob_Mat_Bur[[#This Row],[MOTIF]]="",0,Mob_Mat_Bur[[#This Row],[MONTANT DD ET AUTRES TAXES HTVA]])</calculatedColumnFormula>
    </tableColumn>
    <tableColumn id="9" xr3:uid="{8E8A6E53-77F1-440C-AEBF-131BAA703D79}" name="COÛT TOTAL REJET" dataDxfId="33">
      <calculatedColumnFormula>SUM(Mob_Mat_Bur[[#This Row],[MONTANT CAF REJETE]:[MONTANT DD ET AUTRES TAXES HTVA REJETE]])</calculatedColumnFormula>
    </tableColumn>
    <tableColumn id="10" xr3:uid="{D4B5F45E-27B8-4978-9620-75236FA3086C}" name="TAUX DE REJET" dataDxfId="32"/>
    <tableColumn id="11" xr3:uid="{322B7036-1E6E-4815-9B2A-FB6082CB846C}" name="Colonne2" dataDxfId="31"/>
    <tableColumn id="12" xr3:uid="{8281B1CF-635F-41EC-8334-76130EBA1F45}" name="COÛT TOTAL APPROUVE" dataDxfId="30">
      <calculatedColumnFormula>Mob_Mat_Bur[[#This Row],[COÛT TOTAL REALISE]]-Mob_Mat_Bur[[#This Row],[COÛT TOTAL REJET]]</calculatedColumnFormula>
    </tableColumn>
  </tableColumns>
  <tableStyleInfo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8DC3108B-9606-4FE2-BA89-EE1C9D1774EA}" name="Mat_Info" displayName="Mat_Info" ref="A17:P118" totalsRowShown="0" headerRowDxfId="25" dataDxfId="24">
  <autoFilter ref="A17:P118" xr:uid="{947C2A14-CDAB-4111-A944-72D38BB6E0E6}">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autoFilter>
  <tableColumns count="16">
    <tableColumn id="1" xr3:uid="{E0A4D7DB-528D-41B8-9D48-6376E4EE0892}" name="NUM" dataDxfId="23"/>
    <tableColumn id="2" xr3:uid="{F34E84C4-952E-4D3D-A585-0915DA48CBAF}" name="DATE" dataDxfId="22"/>
    <tableColumn id="3" xr3:uid="{836497EA-8AE5-49E8-A360-03A01C660D34}" name="SPECIFICATIONS COMMERCIALES" dataDxfId="21"/>
    <tableColumn id="4" xr3:uid="{4804475A-B34A-4EE8-9167-E3F78E5A6E50}" name="N° FACTURE" dataDxfId="20"/>
    <tableColumn id="5" xr3:uid="{91945240-83F5-403E-9456-8C2053040750}" name="FOURNISSEUR" dataDxfId="19"/>
    <tableColumn id="13" xr3:uid="{D858E75C-E3A5-40AF-8A89-3D843646AAC6}" name="MONTANT CAF REALISE " dataDxfId="18"/>
    <tableColumn id="14" xr3:uid="{480E015B-D780-4A73-B2FE-B24EC666912C}" name="MONTANT DD ET AUTRES TAXES HTVA" dataDxfId="17"/>
    <tableColumn id="6" xr3:uid="{B88F334D-3BA3-4EC6-892D-A96FDFD902EE}" name="COÛT TOTAL REALISE" dataDxfId="16">
      <calculatedColumnFormula>SUM(Mat_Info[[#This Row],[MONTANT CAF REALISE ]:[MONTANT DD ET AUTRES TAXES HTVA]])</calculatedColumnFormula>
    </tableColumn>
    <tableColumn id="7" xr3:uid="{D6B0DB7E-6BF5-4976-81CC-D1C2D2175E52}" name="Colonne1" dataDxfId="15"/>
    <tableColumn id="8" xr3:uid="{AA0A97C0-1C84-4394-A474-195AE559654C}" name="MOTIF" dataDxfId="14"/>
    <tableColumn id="15" xr3:uid="{9399B3A5-9CA6-4ECD-8042-BF82B79EE92A}" name="MONTANT CAF REJETE" dataDxfId="13">
      <calculatedColumnFormula>IF(Mat_Info[[#This Row],[MOTIF]]="",0,Mat_Info[[#This Row],[MONTANT CAF REALISE ]])</calculatedColumnFormula>
    </tableColumn>
    <tableColumn id="16" xr3:uid="{A62DB307-3361-4902-905B-D823E3051569}" name="MONTANT DD ET AUTRES TAXES HTVA REJETE" dataDxfId="12">
      <calculatedColumnFormula>IF(Mat_Info[[#This Row],[MOTIF]]="",0,Mat_Info[[#This Row],[MONTANT DD ET AUTRES TAXES HTVA]])</calculatedColumnFormula>
    </tableColumn>
    <tableColumn id="9" xr3:uid="{29023CB5-6C8E-4AD9-9ED5-C0D0408DACBE}" name="COÛT TOTAL REJET" dataDxfId="11">
      <calculatedColumnFormula>SUM(Mat_Info[[#This Row],[MONTANT CAF REJETE]:[MONTANT DD ET AUTRES TAXES HTVA REJETE]])</calculatedColumnFormula>
    </tableColumn>
    <tableColumn id="10" xr3:uid="{509E620E-6665-4FCB-B0B0-92CBABDC275E}" name="TAUX DE REJET" dataDxfId="10"/>
    <tableColumn id="11" xr3:uid="{7ECA0E45-62E1-4333-8F7E-313591C43965}" name="Colonne2" dataDxfId="9"/>
    <tableColumn id="12" xr3:uid="{E634FE6C-078C-473B-9258-38A6382CE81B}" name="COÛT TOTAL APPROUVE" dataDxfId="8">
      <calculatedColumnFormula>Mat_Info[[#This Row],[COÛT TOTAL REALISE]]-Mat_Info[[#This Row],[COÛT TOTAL REJET]]</calculatedColumnFormula>
    </tableColumn>
  </tableColumns>
  <tableStyleInfo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CFCCF576-C4ED-48CF-A8F3-031878865626}" name="Immo_Consolidés" displayName="Immo_Consolidés" ref="A1:O1269" tableType="queryTable" totalsRowShown="0">
  <autoFilter ref="A1:O1269" xr:uid="{CFCCF576-C4ED-48CF-A8F3-031878865626}"/>
  <tableColumns count="15">
    <tableColumn id="1" xr3:uid="{18EBB455-2FD9-47AA-8F43-182F9C61B374}" uniqueName="1" name="NUM" queryTableFieldId="1"/>
    <tableColumn id="2" xr3:uid="{5B3F78E4-0167-4324-9847-E6DB7FB38EBB}" uniqueName="2" name="DATE" queryTableFieldId="2" dataDxfId="3"/>
    <tableColumn id="3" xr3:uid="{FBD5560F-9934-4B9B-A171-13FFF6102867}" uniqueName="3" name="SPECIFICATIONS COMMERCIALES" queryTableFieldId="3" dataDxfId="2"/>
    <tableColumn id="4" xr3:uid="{C7FD49C3-FCC7-4D0A-999B-6108FD9A7C36}" uniqueName="4" name="N° FACTURE" queryTableFieldId="4"/>
    <tableColumn id="5" xr3:uid="{CE4CB2B9-D29E-4C6A-B6D5-AB720F224F97}" uniqueName="5" name="FOURNISSEUR" queryTableFieldId="5" dataDxfId="1"/>
    <tableColumn id="6" xr3:uid="{E0A7FEFA-5A1E-4731-9D70-80F04E5DCA35}" uniqueName="6" name="MONTANT CAF REALISE " queryTableFieldId="14"/>
    <tableColumn id="7" xr3:uid="{C635690D-E639-4504-BA5B-4107F33D6456}" uniqueName="7" name="MONTANT DD ET AUTRES TAXES HTVA" queryTableFieldId="15"/>
    <tableColumn id="9" xr3:uid="{101A7ECA-5942-44E0-B5A3-1C2F50B689EB}" uniqueName="9" name="COÛT TOTAL REALISE" queryTableFieldId="16"/>
    <tableColumn id="8" xr3:uid="{70D8B495-11B9-403A-A4DB-BD4C046F8E61}" uniqueName="8" name="MOTIF" queryTableFieldId="8" dataDxfId="0"/>
    <tableColumn id="11" xr3:uid="{2270E84D-6FD5-4A53-A09E-6673C9652A35}" uniqueName="11" name="MONTANT CAF REJETE" queryTableFieldId="17"/>
    <tableColumn id="14" xr3:uid="{69DEB60A-3E9A-43B8-A11F-5244E842C27E}" uniqueName="14" name="MONTANT DD ET AUTRES TAXES HTVA REJETE" queryTableFieldId="18"/>
    <tableColumn id="15" xr3:uid="{02189607-8E43-479D-990F-1EEE5ED5C551}" uniqueName="15" name="COÛT TOTAL REJET" queryTableFieldId="19"/>
    <tableColumn id="10" xr3:uid="{3CA1D91B-AB16-4A42-BA96-3569F00E1D8B}" uniqueName="10" name="TAUX DE REJET" queryTableFieldId="10"/>
    <tableColumn id="12" xr3:uid="{767E8398-1C08-4C9E-93C7-2B721ED139C8}" uniqueName="12" name="COÛT TOTAL APPROUVE" queryTableFieldId="12"/>
    <tableColumn id="13" xr3:uid="{99C2A4CB-119C-4DFB-846D-99D9C491E956}" uniqueName="13" name="Affectation" queryTableFieldId="13"/>
  </tableColumns>
  <tableStyleInfo name="TableStyleMedium7"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7.bin"/><Relationship Id="rId4" Type="http://schemas.openxmlformats.org/officeDocument/2006/relationships/comments" Target="../comments6.xml"/></Relationships>
</file>

<file path=xl/worksheets/_rels/sheet8.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8.bin"/><Relationship Id="rId4" Type="http://schemas.openxmlformats.org/officeDocument/2006/relationships/comments" Target="../comments7.xml"/></Relationships>
</file>

<file path=xl/worksheets/_rels/sheet9.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9.bin"/><Relationship Id="rId4" Type="http://schemas.openxmlformats.org/officeDocument/2006/relationships/comments" Target="../comments8.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10.bin"/><Relationship Id="rId4" Type="http://schemas.openxmlformats.org/officeDocument/2006/relationships/comments" Target="../comments9.xml"/></Relationships>
</file>

<file path=xl/worksheets/_rels/sheet11.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1.bin"/><Relationship Id="rId4" Type="http://schemas.openxmlformats.org/officeDocument/2006/relationships/comments" Target="../comments10.xml"/></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table" Target="../tables/table11.xml"/></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58B54D-FB0C-4478-902F-812A705D24E0}">
  <sheetPr codeName="Feuil1">
    <tabColor rgb="FFFF0000"/>
  </sheetPr>
  <dimension ref="A2:D22"/>
  <sheetViews>
    <sheetView tabSelected="1" workbookViewId="0">
      <selection activeCell="D14" sqref="D14"/>
    </sheetView>
  </sheetViews>
  <sheetFormatPr baseColWidth="10" defaultColWidth="10.625" defaultRowHeight="15"/>
  <cols>
    <col min="1" max="1" width="21.25" style="12" bestFit="1" customWidth="1"/>
    <col min="2" max="2" width="5.5" style="12" customWidth="1"/>
    <col min="3" max="3" width="104" style="12" bestFit="1" customWidth="1"/>
    <col min="4" max="4" width="89" style="12" customWidth="1"/>
    <col min="5" max="16384" width="10.625" style="13"/>
  </cols>
  <sheetData>
    <row r="2" spans="1:3">
      <c r="A2" s="11" t="s">
        <v>4</v>
      </c>
      <c r="C2" s="150"/>
    </row>
    <row r="3" spans="1:3">
      <c r="A3" s="13"/>
      <c r="C3" s="14"/>
    </row>
    <row r="4" spans="1:3">
      <c r="A4" s="11" t="s">
        <v>5</v>
      </c>
      <c r="C4" s="150"/>
    </row>
    <row r="5" spans="1:3">
      <c r="A5" s="13"/>
      <c r="C5" s="14"/>
    </row>
    <row r="6" spans="1:3">
      <c r="A6" s="11" t="s">
        <v>6</v>
      </c>
      <c r="C6" s="151"/>
    </row>
    <row r="10" spans="1:3" ht="18.75">
      <c r="C10" s="15" t="s">
        <v>45</v>
      </c>
    </row>
    <row r="11" spans="1:3" ht="15.75">
      <c r="B11" s="16">
        <v>1</v>
      </c>
      <c r="C11" s="17" t="s">
        <v>46</v>
      </c>
    </row>
    <row r="12" spans="1:3" ht="15.75">
      <c r="B12" s="16">
        <v>2</v>
      </c>
      <c r="C12" s="17" t="s">
        <v>47</v>
      </c>
    </row>
    <row r="13" spans="1:3" ht="15.75">
      <c r="B13" s="16">
        <v>3</v>
      </c>
      <c r="C13" s="18" t="s">
        <v>48</v>
      </c>
    </row>
    <row r="16" spans="1:3" ht="18.75">
      <c r="C16" s="19" t="s">
        <v>49</v>
      </c>
    </row>
    <row r="17" spans="2:3" ht="35.450000000000003" customHeight="1">
      <c r="B17" s="16">
        <v>1</v>
      </c>
      <c r="C17" s="20" t="s">
        <v>80</v>
      </c>
    </row>
    <row r="18" spans="2:3" ht="39" customHeight="1">
      <c r="B18" s="16">
        <v>2</v>
      </c>
      <c r="C18" s="21" t="s">
        <v>83</v>
      </c>
    </row>
    <row r="19" spans="2:3" ht="48" customHeight="1">
      <c r="B19" s="16">
        <v>5</v>
      </c>
      <c r="C19" s="21" t="s">
        <v>82</v>
      </c>
    </row>
    <row r="20" spans="2:3" ht="47.25">
      <c r="B20" s="16">
        <v>6</v>
      </c>
      <c r="C20" s="152" t="s">
        <v>81</v>
      </c>
    </row>
    <row r="21" spans="2:3" ht="90" customHeight="1">
      <c r="B21" s="16">
        <v>7</v>
      </c>
      <c r="C21" s="21" t="s">
        <v>85</v>
      </c>
    </row>
    <row r="22" spans="2:3" ht="15.75">
      <c r="B22" s="153">
        <v>8</v>
      </c>
      <c r="C22" s="21" t="s">
        <v>50</v>
      </c>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E08CAE-6BF0-4F00-8B22-B8D3A1CC8E62}">
  <sheetPr codeName="Feuil3"/>
  <dimension ref="A1:P119"/>
  <sheetViews>
    <sheetView topLeftCell="A5" zoomScale="80" zoomScaleNormal="80" workbookViewId="0">
      <selection activeCell="F22" sqref="F22"/>
    </sheetView>
  </sheetViews>
  <sheetFormatPr baseColWidth="10" defaultColWidth="10.625" defaultRowHeight="15"/>
  <cols>
    <col min="1" max="1" width="9.75" style="37" customWidth="1"/>
    <col min="2" max="2" width="16.875" style="37" bestFit="1" customWidth="1"/>
    <col min="3" max="3" width="30.75" style="37" customWidth="1"/>
    <col min="4" max="4" width="13.625" style="37" customWidth="1"/>
    <col min="5" max="5" width="22.75" style="37" customWidth="1"/>
    <col min="6" max="6" width="15.75" style="37" customWidth="1"/>
    <col min="7" max="7" width="16.25" style="37" customWidth="1"/>
    <col min="8" max="8" width="21.5" style="37" customWidth="1"/>
    <col min="9" max="9" width="9.25" style="38" customWidth="1"/>
    <col min="10" max="10" width="23.375" style="38" bestFit="1" customWidth="1"/>
    <col min="11" max="11" width="18.375" style="38" customWidth="1"/>
    <col min="12" max="12" width="18.875" style="38" customWidth="1"/>
    <col min="13" max="13" width="18.75" style="37" customWidth="1"/>
    <col min="14" max="14" width="14.875" style="37" customWidth="1"/>
    <col min="15" max="15" width="9.875" style="37" customWidth="1"/>
    <col min="16" max="16" width="21.375" style="39" bestFit="1" customWidth="1"/>
    <col min="17" max="16384" width="10.625" style="37"/>
  </cols>
  <sheetData>
    <row r="1" spans="1:16" s="29" customFormat="1" ht="22.9" customHeight="1">
      <c r="A1" s="64"/>
      <c r="B1" s="64"/>
      <c r="C1" s="64"/>
      <c r="D1" s="65"/>
      <c r="E1" s="64"/>
      <c r="F1" s="64"/>
      <c r="G1" s="64"/>
      <c r="H1" s="66"/>
      <c r="I1" s="64"/>
      <c r="J1" s="64"/>
      <c r="K1" s="64"/>
      <c r="L1" s="64"/>
      <c r="M1" s="64"/>
      <c r="N1" s="64"/>
      <c r="O1" s="64"/>
      <c r="P1" s="67"/>
    </row>
    <row r="2" spans="1:16" s="29" customFormat="1" ht="22.9" customHeight="1">
      <c r="A2" s="64"/>
      <c r="B2" s="64"/>
      <c r="C2" s="68" t="s">
        <v>4</v>
      </c>
      <c r="D2" s="223">
        <f>'GUIDE D''UTILISATION'!C2</f>
        <v>0</v>
      </c>
      <c r="E2" s="224"/>
      <c r="F2" s="224"/>
      <c r="G2" s="224"/>
      <c r="H2" s="225"/>
      <c r="I2" s="64"/>
      <c r="J2" s="64"/>
      <c r="K2" s="64"/>
      <c r="L2" s="64"/>
      <c r="M2" s="64"/>
      <c r="N2" s="64"/>
      <c r="O2" s="64"/>
      <c r="P2" s="67"/>
    </row>
    <row r="3" spans="1:16" s="29" customFormat="1" ht="22.9" customHeight="1">
      <c r="A3" s="64"/>
      <c r="B3" s="64"/>
      <c r="C3" s="64"/>
      <c r="D3" s="65"/>
      <c r="E3" s="64"/>
      <c r="F3" s="64"/>
      <c r="G3" s="64"/>
      <c r="H3" s="66"/>
      <c r="I3" s="64"/>
      <c r="J3" s="64"/>
      <c r="K3" s="64"/>
      <c r="L3" s="64"/>
      <c r="M3" s="64"/>
      <c r="N3" s="64"/>
      <c r="O3" s="64"/>
      <c r="P3" s="67"/>
    </row>
    <row r="4" spans="1:16" s="29" customFormat="1" ht="22.9" customHeight="1">
      <c r="A4" s="64"/>
      <c r="B4" s="64"/>
      <c r="C4" s="68" t="s">
        <v>5</v>
      </c>
      <c r="D4" s="223">
        <f>'GUIDE D''UTILISATION'!C4</f>
        <v>0</v>
      </c>
      <c r="E4" s="224"/>
      <c r="F4" s="224"/>
      <c r="G4" s="224"/>
      <c r="H4" s="225"/>
      <c r="I4" s="64"/>
      <c r="J4" s="64"/>
      <c r="K4" s="64"/>
      <c r="L4" s="64"/>
      <c r="M4" s="64"/>
      <c r="N4" s="64"/>
      <c r="O4" s="64"/>
      <c r="P4" s="67"/>
    </row>
    <row r="5" spans="1:16" s="29" customFormat="1" ht="22.9" customHeight="1">
      <c r="A5" s="64"/>
      <c r="B5" s="64"/>
      <c r="C5" s="64"/>
      <c r="D5" s="64"/>
      <c r="E5" s="64"/>
      <c r="F5" s="64"/>
      <c r="G5" s="64"/>
      <c r="H5" s="66"/>
      <c r="I5" s="64"/>
      <c r="J5" s="64"/>
      <c r="K5" s="64"/>
      <c r="L5" s="64"/>
      <c r="M5" s="64"/>
      <c r="N5" s="64"/>
      <c r="O5" s="64"/>
      <c r="P5" s="67"/>
    </row>
    <row r="6" spans="1:16" s="29" customFormat="1" ht="22.9" customHeight="1">
      <c r="A6" s="64"/>
      <c r="B6" s="64"/>
      <c r="C6" s="68" t="s">
        <v>6</v>
      </c>
      <c r="D6" s="227">
        <f>'GUIDE D''UTILISATION'!C6</f>
        <v>0</v>
      </c>
      <c r="E6" s="228"/>
      <c r="F6" s="228"/>
      <c r="G6" s="228"/>
      <c r="H6" s="229"/>
      <c r="I6" s="64"/>
      <c r="J6" s="64"/>
      <c r="K6" s="64"/>
      <c r="L6" s="64"/>
      <c r="M6" s="64"/>
      <c r="N6" s="64"/>
      <c r="O6" s="64"/>
      <c r="P6" s="67"/>
    </row>
    <row r="7" spans="1:16" s="29" customFormat="1" ht="22.9" customHeight="1">
      <c r="A7" s="64"/>
      <c r="B7" s="64"/>
      <c r="C7" s="64"/>
      <c r="D7" s="65"/>
      <c r="E7" s="64"/>
      <c r="F7" s="64"/>
      <c r="G7" s="64"/>
      <c r="H7" s="66"/>
      <c r="I7" s="64"/>
      <c r="J7" s="64"/>
      <c r="K7" s="64"/>
      <c r="L7" s="64"/>
      <c r="M7" s="64"/>
      <c r="N7" s="64"/>
      <c r="O7" s="64"/>
      <c r="P7" s="67"/>
    </row>
    <row r="8" spans="1:16" s="29" customFormat="1" ht="22.9" customHeight="1">
      <c r="A8" s="64"/>
      <c r="B8" s="64"/>
      <c r="C8" s="64"/>
      <c r="D8" s="65"/>
      <c r="E8" s="64"/>
      <c r="F8" s="64"/>
      <c r="G8" s="64"/>
      <c r="H8" s="66"/>
      <c r="I8" s="64"/>
      <c r="J8" s="64"/>
      <c r="K8" s="64"/>
      <c r="L8" s="64"/>
      <c r="M8" s="64"/>
      <c r="N8" s="64"/>
      <c r="O8" s="64"/>
      <c r="P8" s="67"/>
    </row>
    <row r="9" spans="1:16" s="29" customFormat="1" ht="22.9" customHeight="1">
      <c r="A9" s="230" t="s">
        <v>7</v>
      </c>
      <c r="B9" s="231"/>
      <c r="C9" s="231"/>
      <c r="D9" s="231"/>
      <c r="E9" s="231"/>
      <c r="F9" s="231"/>
      <c r="G9" s="231"/>
      <c r="H9" s="231"/>
      <c r="I9" s="231"/>
      <c r="J9" s="231"/>
      <c r="K9" s="231"/>
      <c r="L9" s="231"/>
      <c r="M9" s="231"/>
      <c r="N9" s="231"/>
      <c r="O9" s="69"/>
      <c r="P9" s="69"/>
    </row>
    <row r="10" spans="1:16" s="29" customFormat="1" ht="22.9" customHeight="1">
      <c r="A10" s="64"/>
      <c r="B10" s="64"/>
      <c r="C10" s="64"/>
      <c r="D10" s="65"/>
      <c r="E10" s="64"/>
      <c r="F10" s="64"/>
      <c r="G10" s="64"/>
      <c r="H10" s="66"/>
      <c r="I10" s="64"/>
      <c r="J10" s="64"/>
      <c r="K10" s="64"/>
      <c r="L10" s="64"/>
      <c r="M10" s="64"/>
      <c r="N10" s="64"/>
      <c r="O10" s="64"/>
      <c r="P10" s="67"/>
    </row>
    <row r="11" spans="1:16" s="29" customFormat="1" ht="22.9" customHeight="1">
      <c r="A11" s="232" t="s">
        <v>8</v>
      </c>
      <c r="B11" s="233"/>
      <c r="C11" s="233"/>
      <c r="D11" s="233"/>
      <c r="E11" s="233"/>
      <c r="F11" s="233"/>
      <c r="G11" s="233"/>
      <c r="H11" s="233"/>
      <c r="I11" s="233"/>
      <c r="J11" s="233"/>
      <c r="K11" s="233"/>
      <c r="L11" s="233"/>
      <c r="M11" s="233"/>
      <c r="N11" s="64"/>
      <c r="O11" s="64"/>
      <c r="P11" s="64"/>
    </row>
    <row r="12" spans="1:16" s="29" customFormat="1" ht="22.9" customHeight="1">
      <c r="A12" s="64"/>
      <c r="B12" s="64"/>
      <c r="C12" s="64"/>
      <c r="D12" s="65"/>
      <c r="E12" s="64"/>
      <c r="F12" s="64"/>
      <c r="G12" s="64"/>
      <c r="H12" s="66"/>
      <c r="I12" s="64"/>
      <c r="J12" s="64"/>
      <c r="K12" s="64"/>
      <c r="L12" s="64"/>
      <c r="M12" s="64"/>
      <c r="N12" s="64"/>
      <c r="O12" s="64"/>
      <c r="P12" s="67"/>
    </row>
    <row r="13" spans="1:16" s="29" customFormat="1" ht="22.9" customHeight="1">
      <c r="A13" s="64"/>
      <c r="B13" s="64"/>
      <c r="C13" s="64"/>
      <c r="D13" s="65"/>
      <c r="E13" s="64"/>
      <c r="F13" s="64"/>
      <c r="G13" s="64"/>
      <c r="H13" s="66"/>
      <c r="I13" s="64"/>
      <c r="J13" s="64"/>
      <c r="K13" s="64"/>
      <c r="L13" s="64"/>
      <c r="M13" s="64"/>
      <c r="N13" s="64"/>
      <c r="O13" s="64"/>
      <c r="P13" s="70" t="s">
        <v>9</v>
      </c>
    </row>
    <row r="14" spans="1:16" s="35" customFormat="1" ht="22.9" customHeight="1">
      <c r="A14" s="71"/>
      <c r="B14" s="234" t="s">
        <v>6</v>
      </c>
      <c r="C14" s="234" t="s">
        <v>10</v>
      </c>
      <c r="D14" s="235" t="s">
        <v>11</v>
      </c>
      <c r="E14" s="236" t="s">
        <v>12</v>
      </c>
      <c r="F14" s="238" t="s">
        <v>64</v>
      </c>
      <c r="G14" s="239"/>
      <c r="H14" s="240"/>
      <c r="I14" s="71"/>
      <c r="J14" s="226" t="s">
        <v>13</v>
      </c>
      <c r="K14" s="226"/>
      <c r="L14" s="226"/>
      <c r="M14" s="226"/>
      <c r="N14" s="226"/>
      <c r="O14" s="71"/>
      <c r="P14" s="71"/>
    </row>
    <row r="15" spans="1:16" s="35" customFormat="1" ht="38.25">
      <c r="A15" s="71"/>
      <c r="B15" s="234"/>
      <c r="C15" s="234"/>
      <c r="D15" s="235"/>
      <c r="E15" s="237"/>
      <c r="F15" s="72" t="s">
        <v>65</v>
      </c>
      <c r="G15" s="73" t="s">
        <v>66</v>
      </c>
      <c r="H15" s="74" t="s">
        <v>67</v>
      </c>
      <c r="I15" s="71"/>
      <c r="J15" s="75" t="s">
        <v>0</v>
      </c>
      <c r="K15" s="75" t="s">
        <v>65</v>
      </c>
      <c r="L15" s="75" t="s">
        <v>71</v>
      </c>
      <c r="M15" s="76" t="s">
        <v>72</v>
      </c>
      <c r="N15" s="77" t="s">
        <v>1</v>
      </c>
      <c r="O15" s="71"/>
      <c r="P15" s="78" t="s">
        <v>14</v>
      </c>
    </row>
    <row r="16" spans="1:16">
      <c r="A16" s="51"/>
      <c r="B16" s="51"/>
      <c r="C16" s="51"/>
      <c r="D16" s="51"/>
      <c r="E16" s="51"/>
      <c r="F16" s="51"/>
      <c r="G16" s="51"/>
      <c r="H16" s="51"/>
      <c r="I16" s="71"/>
      <c r="J16" s="79"/>
      <c r="K16" s="51"/>
      <c r="L16" s="51"/>
      <c r="M16" s="51"/>
      <c r="N16" s="51"/>
      <c r="O16" s="51"/>
      <c r="P16" s="80"/>
    </row>
    <row r="17" spans="1:16" s="40" customFormat="1" ht="14.25">
      <c r="A17" s="81" t="s">
        <v>19</v>
      </c>
      <c r="B17" s="81" t="s">
        <v>6</v>
      </c>
      <c r="C17" s="81" t="s">
        <v>10</v>
      </c>
      <c r="D17" s="81" t="s">
        <v>11</v>
      </c>
      <c r="E17" s="81" t="s">
        <v>12</v>
      </c>
      <c r="F17" s="81" t="s">
        <v>65</v>
      </c>
      <c r="G17" s="81" t="s">
        <v>66</v>
      </c>
      <c r="H17" s="81" t="s">
        <v>67</v>
      </c>
      <c r="I17" s="82" t="s">
        <v>2</v>
      </c>
      <c r="J17" s="81" t="s">
        <v>0</v>
      </c>
      <c r="K17" s="81" t="s">
        <v>68</v>
      </c>
      <c r="L17" s="81" t="s">
        <v>69</v>
      </c>
      <c r="M17" s="81" t="s">
        <v>70</v>
      </c>
      <c r="N17" s="81" t="s">
        <v>1</v>
      </c>
      <c r="O17" s="81" t="s">
        <v>3</v>
      </c>
      <c r="P17" s="81" t="s">
        <v>14</v>
      </c>
    </row>
    <row r="18" spans="1:16" thickBot="1">
      <c r="A18" s="51"/>
      <c r="B18" s="51"/>
      <c r="C18" s="51"/>
      <c r="D18" s="51"/>
      <c r="E18" s="51"/>
      <c r="F18" s="51"/>
      <c r="G18" s="51"/>
      <c r="H18" s="79"/>
      <c r="I18" s="71"/>
      <c r="J18" s="79"/>
      <c r="K18" s="79"/>
      <c r="L18" s="79"/>
      <c r="M18" s="79"/>
      <c r="N18" s="54"/>
      <c r="O18" s="51"/>
      <c r="P18" s="79"/>
    </row>
    <row r="19" spans="1:16" ht="15.75" thickBot="1">
      <c r="A19" s="51"/>
      <c r="B19" s="83" t="s">
        <v>51</v>
      </c>
      <c r="C19" s="51"/>
      <c r="D19" s="51"/>
      <c r="E19" s="51"/>
      <c r="F19" s="125">
        <f>SUM(F20:F213)</f>
        <v>0</v>
      </c>
      <c r="G19" s="125">
        <f>SUM(G20:G213)</f>
        <v>0</v>
      </c>
      <c r="H19" s="125">
        <f>SUM(H20:H213)</f>
        <v>0</v>
      </c>
      <c r="I19" s="71"/>
      <c r="J19" s="127"/>
      <c r="K19" s="49">
        <f>SUM(K20:K213)</f>
        <v>0</v>
      </c>
      <c r="L19" s="49">
        <f>SUM(L20:L213)</f>
        <v>0</v>
      </c>
      <c r="M19" s="49">
        <f>SUM(M20:M213)</f>
        <v>0</v>
      </c>
      <c r="N19" s="50" t="e">
        <f>M19/H19</f>
        <v>#DIV/0!</v>
      </c>
      <c r="O19" s="51"/>
      <c r="P19" s="49">
        <f>SUM(P20:P213)</f>
        <v>0</v>
      </c>
    </row>
    <row r="20" spans="1:16" ht="15.75" thickBot="1">
      <c r="A20" s="218" t="str">
        <f>IF(ISBLANK(Logiciel[[#This Row],[DATE]]),"",ROW(Logiciel[[#This Row],[NUM]])-ROW($A$19))</f>
        <v/>
      </c>
      <c r="B20" s="46"/>
      <c r="C20" s="128"/>
      <c r="D20" s="129"/>
      <c r="E20" s="128"/>
      <c r="F20" s="121"/>
      <c r="G20" s="121"/>
      <c r="H20" s="126">
        <f>SUM(Logiciel[[#This Row],[MONTANT CAF REALISE ]:[MONTANT DD ET AUTRES TAXES HTVA]])</f>
        <v>0</v>
      </c>
      <c r="I20" s="35"/>
      <c r="J20" s="119"/>
      <c r="K20" s="117">
        <f>IF(Logiciel[[#This Row],[MOTIF]]="",0,Logiciel[[#This Row],[MONTANT CAF REALISE ]])</f>
        <v>0</v>
      </c>
      <c r="L20" s="52">
        <f>IF(Logiciel[[#This Row],[MOTIF]]="",0,Logiciel[[#This Row],[MONTANT DD ET AUTRES TAXES HTVA]])</f>
        <v>0</v>
      </c>
      <c r="M20" s="53">
        <f>SUM(Logiciel[[#This Row],[MONTANT CAF REJETE]:[MONTANT DD ET AUTRES TAXES HTVA REJETE]])</f>
        <v>0</v>
      </c>
      <c r="N20" s="42"/>
      <c r="P20" s="49">
        <f>Logiciel[[#This Row],[COÛT TOTAL REALISE]]-Logiciel[[#This Row],[COÛT TOTAL REJET]]</f>
        <v>0</v>
      </c>
    </row>
    <row r="21" spans="1:16" ht="15.75" thickBot="1">
      <c r="A21" s="218" t="str">
        <f>IF(ISBLANK(Logiciel[[#This Row],[DATE]]),"",ROW(Logiciel[[#This Row],[NUM]])-ROW($A$19))</f>
        <v/>
      </c>
      <c r="B21" s="47"/>
      <c r="C21" s="128"/>
      <c r="D21" s="129"/>
      <c r="E21" s="128"/>
      <c r="F21" s="121"/>
      <c r="G21" s="121"/>
      <c r="H21" s="126">
        <f>SUM(Logiciel[[#This Row],[MONTANT CAF REALISE ]:[MONTANT DD ET AUTRES TAXES HTVA]])</f>
        <v>0</v>
      </c>
      <c r="I21" s="35"/>
      <c r="J21" s="119"/>
      <c r="K21" s="117">
        <f>IF(Logiciel[[#This Row],[MOTIF]]="",0,Logiciel[[#This Row],[MONTANT CAF REALISE ]])</f>
        <v>0</v>
      </c>
      <c r="L21" s="52">
        <f>IF(Logiciel[[#This Row],[MOTIF]]="",0,Logiciel[[#This Row],[MONTANT DD ET AUTRES TAXES HTVA]])</f>
        <v>0</v>
      </c>
      <c r="M21" s="53">
        <f>SUM(Logiciel[[#This Row],[MONTANT CAF REJETE]:[MONTANT DD ET AUTRES TAXES HTVA REJETE]])</f>
        <v>0</v>
      </c>
      <c r="N21" s="42"/>
      <c r="P21" s="49">
        <f>Logiciel[[#This Row],[COÛT TOTAL REALISE]]-Logiciel[[#This Row],[COÛT TOTAL REJET]]</f>
        <v>0</v>
      </c>
    </row>
    <row r="22" spans="1:16" ht="15.75" thickBot="1">
      <c r="A22" s="218" t="str">
        <f>IF(ISBLANK(Logiciel[[#This Row],[DATE]]),"",ROW(Logiciel[[#This Row],[NUM]])-ROW($A$19))</f>
        <v/>
      </c>
      <c r="B22" s="47"/>
      <c r="C22" s="128"/>
      <c r="D22" s="129"/>
      <c r="E22" s="128"/>
      <c r="F22" s="121"/>
      <c r="G22" s="121"/>
      <c r="H22" s="126">
        <f>SUM(Logiciel[[#This Row],[MONTANT CAF REALISE ]:[MONTANT DD ET AUTRES TAXES HTVA]])</f>
        <v>0</v>
      </c>
      <c r="I22" s="35"/>
      <c r="J22" s="119"/>
      <c r="K22" s="55">
        <f>IF(Logiciel[[#This Row],[MOTIF]]="",0,Logiciel[[#This Row],[MONTANT CAF REALISE ]])</f>
        <v>0</v>
      </c>
      <c r="L22" s="55">
        <f>IF(Logiciel[[#This Row],[MOTIF]]="",0,Logiciel[[#This Row],[MONTANT DD ET AUTRES TAXES HTVA]])</f>
        <v>0</v>
      </c>
      <c r="M22" s="56">
        <f>SUM(Logiciel[[#This Row],[MONTANT CAF REJETE]:[MONTANT DD ET AUTRES TAXES HTVA REJETE]])</f>
        <v>0</v>
      </c>
      <c r="N22" s="42"/>
      <c r="P22" s="49">
        <f>Logiciel[[#This Row],[COÛT TOTAL REALISE]]-Logiciel[[#This Row],[COÛT TOTAL REJET]]</f>
        <v>0</v>
      </c>
    </row>
    <row r="23" spans="1:16" ht="15.75" thickBot="1">
      <c r="A23" s="218" t="str">
        <f>IF(ISBLANK(Logiciel[[#This Row],[DATE]]),"",ROW(Logiciel[[#This Row],[NUM]])-ROW($A$19))</f>
        <v/>
      </c>
      <c r="B23" s="47"/>
      <c r="C23" s="128"/>
      <c r="D23" s="129"/>
      <c r="E23" s="128"/>
      <c r="F23" s="121"/>
      <c r="G23" s="121"/>
      <c r="H23" s="126">
        <f>SUM(Logiciel[[#This Row],[MONTANT CAF REALISE ]:[MONTANT DD ET AUTRES TAXES HTVA]])</f>
        <v>0</v>
      </c>
      <c r="I23" s="35"/>
      <c r="J23" s="119"/>
      <c r="K23" s="55">
        <f>IF(Logiciel[[#This Row],[MOTIF]]="",0,Logiciel[[#This Row],[MONTANT CAF REALISE ]])</f>
        <v>0</v>
      </c>
      <c r="L23" s="55">
        <f>IF(Logiciel[[#This Row],[MOTIF]]="",0,Logiciel[[#This Row],[MONTANT DD ET AUTRES TAXES HTVA]])</f>
        <v>0</v>
      </c>
      <c r="M23" s="56">
        <f>SUM(Logiciel[[#This Row],[MONTANT CAF REJETE]:[MONTANT DD ET AUTRES TAXES HTVA REJETE]])</f>
        <v>0</v>
      </c>
      <c r="N23" s="42"/>
      <c r="P23" s="49">
        <f>Logiciel[[#This Row],[COÛT TOTAL REALISE]]-Logiciel[[#This Row],[COÛT TOTAL REJET]]</f>
        <v>0</v>
      </c>
    </row>
    <row r="24" spans="1:16" ht="15.75" thickBot="1">
      <c r="A24" s="218" t="str">
        <f>IF(ISBLANK(Logiciel[[#This Row],[DATE]]),"",ROW(Logiciel[[#This Row],[NUM]])-ROW($A$19))</f>
        <v/>
      </c>
      <c r="B24" s="47"/>
      <c r="C24" s="128"/>
      <c r="D24" s="129"/>
      <c r="E24" s="128"/>
      <c r="F24" s="121"/>
      <c r="G24" s="121"/>
      <c r="H24" s="126">
        <f>SUM(Logiciel[[#This Row],[MONTANT CAF REALISE ]:[MONTANT DD ET AUTRES TAXES HTVA]])</f>
        <v>0</v>
      </c>
      <c r="I24" s="35"/>
      <c r="J24" s="119"/>
      <c r="K24" s="55">
        <f>IF(Logiciel[[#This Row],[MOTIF]]="",0,Logiciel[[#This Row],[MONTANT CAF REALISE ]])</f>
        <v>0</v>
      </c>
      <c r="L24" s="55">
        <f>IF(Logiciel[[#This Row],[MOTIF]]="",0,Logiciel[[#This Row],[MONTANT DD ET AUTRES TAXES HTVA]])</f>
        <v>0</v>
      </c>
      <c r="M24" s="56">
        <f>SUM(Logiciel[[#This Row],[MONTANT CAF REJETE]:[MONTANT DD ET AUTRES TAXES HTVA REJETE]])</f>
        <v>0</v>
      </c>
      <c r="N24" s="42"/>
      <c r="P24" s="49">
        <f>Logiciel[[#This Row],[COÛT TOTAL REALISE]]-Logiciel[[#This Row],[COÛT TOTAL REJET]]</f>
        <v>0</v>
      </c>
    </row>
    <row r="25" spans="1:16" ht="15.75" thickBot="1">
      <c r="A25" s="218" t="str">
        <f>IF(ISBLANK(Logiciel[[#This Row],[DATE]]),"",ROW(Logiciel[[#This Row],[NUM]])-ROW($A$19))</f>
        <v/>
      </c>
      <c r="B25" s="47"/>
      <c r="C25" s="128"/>
      <c r="D25" s="129"/>
      <c r="E25" s="128"/>
      <c r="F25" s="121"/>
      <c r="G25" s="121"/>
      <c r="H25" s="126">
        <f>SUM(Logiciel[[#This Row],[MONTANT CAF REALISE ]:[MONTANT DD ET AUTRES TAXES HTVA]])</f>
        <v>0</v>
      </c>
      <c r="I25" s="35"/>
      <c r="J25" s="119"/>
      <c r="K25" s="55">
        <f>IF(Logiciel[[#This Row],[MOTIF]]="",0,Logiciel[[#This Row],[MONTANT CAF REALISE ]])</f>
        <v>0</v>
      </c>
      <c r="L25" s="55">
        <f>IF(Logiciel[[#This Row],[MOTIF]]="",0,Logiciel[[#This Row],[MONTANT DD ET AUTRES TAXES HTVA]])</f>
        <v>0</v>
      </c>
      <c r="M25" s="56">
        <f>SUM(Logiciel[[#This Row],[MONTANT CAF REJETE]:[MONTANT DD ET AUTRES TAXES HTVA REJETE]])</f>
        <v>0</v>
      </c>
      <c r="N25" s="42"/>
      <c r="P25" s="49">
        <f>Logiciel[[#This Row],[COÛT TOTAL REALISE]]-Logiciel[[#This Row],[COÛT TOTAL REJET]]</f>
        <v>0</v>
      </c>
    </row>
    <row r="26" spans="1:16" ht="15.75" thickBot="1">
      <c r="A26" s="218" t="str">
        <f>IF(ISBLANK(Logiciel[[#This Row],[DATE]]),"",ROW(Logiciel[[#This Row],[NUM]])-ROW($A$19))</f>
        <v/>
      </c>
      <c r="B26" s="47"/>
      <c r="C26" s="128"/>
      <c r="D26" s="129"/>
      <c r="E26" s="128"/>
      <c r="F26" s="121"/>
      <c r="G26" s="121"/>
      <c r="H26" s="126">
        <f>SUM(Logiciel[[#This Row],[MONTANT CAF REALISE ]:[MONTANT DD ET AUTRES TAXES HTVA]])</f>
        <v>0</v>
      </c>
      <c r="I26" s="35"/>
      <c r="J26" s="119"/>
      <c r="K26" s="55">
        <f>IF(Logiciel[[#This Row],[MOTIF]]="",0,Logiciel[[#This Row],[MONTANT CAF REALISE ]])</f>
        <v>0</v>
      </c>
      <c r="L26" s="55">
        <f>IF(Logiciel[[#This Row],[MOTIF]]="",0,Logiciel[[#This Row],[MONTANT DD ET AUTRES TAXES HTVA]])</f>
        <v>0</v>
      </c>
      <c r="M26" s="56">
        <f>SUM(Logiciel[[#This Row],[MONTANT CAF REJETE]:[MONTANT DD ET AUTRES TAXES HTVA REJETE]])</f>
        <v>0</v>
      </c>
      <c r="N26" s="42"/>
      <c r="P26" s="49">
        <f>Logiciel[[#This Row],[COÛT TOTAL REALISE]]-Logiciel[[#This Row],[COÛT TOTAL REJET]]</f>
        <v>0</v>
      </c>
    </row>
    <row r="27" spans="1:16" ht="15.75" thickBot="1">
      <c r="A27" s="218" t="str">
        <f>IF(ISBLANK(Logiciel[[#This Row],[DATE]]),"",ROW(Logiciel[[#This Row],[NUM]])-ROW($A$19))</f>
        <v/>
      </c>
      <c r="B27" s="47"/>
      <c r="C27" s="128"/>
      <c r="D27" s="129"/>
      <c r="E27" s="128"/>
      <c r="F27" s="121"/>
      <c r="G27" s="121"/>
      <c r="H27" s="126">
        <f>SUM(Logiciel[[#This Row],[MONTANT CAF REALISE ]:[MONTANT DD ET AUTRES TAXES HTVA]])</f>
        <v>0</v>
      </c>
      <c r="I27" s="35"/>
      <c r="J27" s="119"/>
      <c r="K27" s="55">
        <f>IF(Logiciel[[#This Row],[MOTIF]]="",0,Logiciel[[#This Row],[MONTANT CAF REALISE ]])</f>
        <v>0</v>
      </c>
      <c r="L27" s="55">
        <f>IF(Logiciel[[#This Row],[MOTIF]]="",0,Logiciel[[#This Row],[MONTANT DD ET AUTRES TAXES HTVA]])</f>
        <v>0</v>
      </c>
      <c r="M27" s="56">
        <f>SUM(Logiciel[[#This Row],[MONTANT CAF REJETE]:[MONTANT DD ET AUTRES TAXES HTVA REJETE]])</f>
        <v>0</v>
      </c>
      <c r="N27" s="42"/>
      <c r="P27" s="49">
        <f>Logiciel[[#This Row],[COÛT TOTAL REALISE]]-Logiciel[[#This Row],[COÛT TOTAL REJET]]</f>
        <v>0</v>
      </c>
    </row>
    <row r="28" spans="1:16" ht="15.75" thickBot="1">
      <c r="A28" s="218" t="str">
        <f>IF(ISBLANK(Logiciel[[#This Row],[DATE]]),"",ROW(Logiciel[[#This Row],[NUM]])-ROW($A$19))</f>
        <v/>
      </c>
      <c r="B28" s="47"/>
      <c r="C28" s="128"/>
      <c r="D28" s="129"/>
      <c r="E28" s="128"/>
      <c r="F28" s="121"/>
      <c r="G28" s="121"/>
      <c r="H28" s="126">
        <f>SUM(Logiciel[[#This Row],[MONTANT CAF REALISE ]:[MONTANT DD ET AUTRES TAXES HTVA]])</f>
        <v>0</v>
      </c>
      <c r="I28" s="35"/>
      <c r="J28" s="119"/>
      <c r="K28" s="55">
        <f>IF(Logiciel[[#This Row],[MOTIF]]="",0,Logiciel[[#This Row],[MONTANT CAF REALISE ]])</f>
        <v>0</v>
      </c>
      <c r="L28" s="55">
        <f>IF(Logiciel[[#This Row],[MOTIF]]="",0,Logiciel[[#This Row],[MONTANT DD ET AUTRES TAXES HTVA]])</f>
        <v>0</v>
      </c>
      <c r="M28" s="56">
        <f>SUM(Logiciel[[#This Row],[MONTANT CAF REJETE]:[MONTANT DD ET AUTRES TAXES HTVA REJETE]])</f>
        <v>0</v>
      </c>
      <c r="N28" s="42"/>
      <c r="P28" s="49">
        <f>Logiciel[[#This Row],[COÛT TOTAL REALISE]]-Logiciel[[#This Row],[COÛT TOTAL REJET]]</f>
        <v>0</v>
      </c>
    </row>
    <row r="29" spans="1:16" ht="15.75" thickBot="1">
      <c r="A29" s="218" t="str">
        <f>IF(ISBLANK(Logiciel[[#This Row],[DATE]]),"",ROW(Logiciel[[#This Row],[NUM]])-ROW($A$19))</f>
        <v/>
      </c>
      <c r="B29" s="47"/>
      <c r="C29" s="128"/>
      <c r="D29" s="129"/>
      <c r="E29" s="128"/>
      <c r="F29" s="121"/>
      <c r="G29" s="121"/>
      <c r="H29" s="126">
        <f>SUM(Logiciel[[#This Row],[MONTANT CAF REALISE ]:[MONTANT DD ET AUTRES TAXES HTVA]])</f>
        <v>0</v>
      </c>
      <c r="I29" s="35"/>
      <c r="J29" s="119"/>
      <c r="K29" s="55">
        <f>IF(Logiciel[[#This Row],[MOTIF]]="",0,Logiciel[[#This Row],[MONTANT CAF REALISE ]])</f>
        <v>0</v>
      </c>
      <c r="L29" s="55">
        <f>IF(Logiciel[[#This Row],[MOTIF]]="",0,Logiciel[[#This Row],[MONTANT DD ET AUTRES TAXES HTVA]])</f>
        <v>0</v>
      </c>
      <c r="M29" s="56">
        <f>SUM(Logiciel[[#This Row],[MONTANT CAF REJETE]:[MONTANT DD ET AUTRES TAXES HTVA REJETE]])</f>
        <v>0</v>
      </c>
      <c r="N29" s="42"/>
      <c r="P29" s="49">
        <f>Logiciel[[#This Row],[COÛT TOTAL REALISE]]-Logiciel[[#This Row],[COÛT TOTAL REJET]]</f>
        <v>0</v>
      </c>
    </row>
    <row r="30" spans="1:16" ht="15.75" thickBot="1">
      <c r="A30" s="218" t="str">
        <f>IF(ISBLANK(Logiciel[[#This Row],[DATE]]),"",ROW(Logiciel[[#This Row],[NUM]])-ROW($A$19))</f>
        <v/>
      </c>
      <c r="B30" s="47"/>
      <c r="C30" s="128"/>
      <c r="D30" s="129"/>
      <c r="E30" s="128"/>
      <c r="F30" s="121"/>
      <c r="G30" s="121"/>
      <c r="H30" s="126">
        <f>SUM(Logiciel[[#This Row],[MONTANT CAF REALISE ]:[MONTANT DD ET AUTRES TAXES HTVA]])</f>
        <v>0</v>
      </c>
      <c r="I30" s="35"/>
      <c r="J30" s="119"/>
      <c r="K30" s="55">
        <f>IF(Logiciel[[#This Row],[MOTIF]]="",0,Logiciel[[#This Row],[MONTANT CAF REALISE ]])</f>
        <v>0</v>
      </c>
      <c r="L30" s="55">
        <f>IF(Logiciel[[#This Row],[MOTIF]]="",0,Logiciel[[#This Row],[MONTANT DD ET AUTRES TAXES HTVA]])</f>
        <v>0</v>
      </c>
      <c r="M30" s="56">
        <f>SUM(Logiciel[[#This Row],[MONTANT CAF REJETE]:[MONTANT DD ET AUTRES TAXES HTVA REJETE]])</f>
        <v>0</v>
      </c>
      <c r="N30" s="42"/>
      <c r="P30" s="49">
        <f>Logiciel[[#This Row],[COÛT TOTAL REALISE]]-Logiciel[[#This Row],[COÛT TOTAL REJET]]</f>
        <v>0</v>
      </c>
    </row>
    <row r="31" spans="1:16" ht="15.75" thickBot="1">
      <c r="A31" s="218" t="str">
        <f>IF(ISBLANK(Logiciel[[#This Row],[DATE]]),"",ROW(Logiciel[[#This Row],[NUM]])-ROW($A$19))</f>
        <v/>
      </c>
      <c r="B31" s="47"/>
      <c r="C31" s="128"/>
      <c r="D31" s="129"/>
      <c r="E31" s="128"/>
      <c r="F31" s="121"/>
      <c r="G31" s="121"/>
      <c r="H31" s="126">
        <f>SUM(Logiciel[[#This Row],[MONTANT CAF REALISE ]:[MONTANT DD ET AUTRES TAXES HTVA]])</f>
        <v>0</v>
      </c>
      <c r="I31" s="35"/>
      <c r="J31" s="119"/>
      <c r="K31" s="55">
        <f>IF(Logiciel[[#This Row],[MOTIF]]="",0,Logiciel[[#This Row],[MONTANT CAF REALISE ]])</f>
        <v>0</v>
      </c>
      <c r="L31" s="55">
        <f>IF(Logiciel[[#This Row],[MOTIF]]="",0,Logiciel[[#This Row],[MONTANT DD ET AUTRES TAXES HTVA]])</f>
        <v>0</v>
      </c>
      <c r="M31" s="56">
        <f>SUM(Logiciel[[#This Row],[MONTANT CAF REJETE]:[MONTANT DD ET AUTRES TAXES HTVA REJETE]])</f>
        <v>0</v>
      </c>
      <c r="N31" s="42"/>
      <c r="P31" s="49">
        <f>Logiciel[[#This Row],[COÛT TOTAL REALISE]]-Logiciel[[#This Row],[COÛT TOTAL REJET]]</f>
        <v>0</v>
      </c>
    </row>
    <row r="32" spans="1:16" ht="15.75" thickBot="1">
      <c r="A32" s="218" t="str">
        <f>IF(ISBLANK(Logiciel[[#This Row],[DATE]]),"",ROW(Logiciel[[#This Row],[NUM]])-ROW($A$19))</f>
        <v/>
      </c>
      <c r="B32" s="47"/>
      <c r="C32" s="128"/>
      <c r="D32" s="129"/>
      <c r="E32" s="128"/>
      <c r="F32" s="121"/>
      <c r="G32" s="121"/>
      <c r="H32" s="126">
        <f>SUM(Logiciel[[#This Row],[MONTANT CAF REALISE ]:[MONTANT DD ET AUTRES TAXES HTVA]])</f>
        <v>0</v>
      </c>
      <c r="I32" s="35"/>
      <c r="J32" s="119"/>
      <c r="K32" s="55">
        <f>IF(Logiciel[[#This Row],[MOTIF]]="",0,Logiciel[[#This Row],[MONTANT CAF REALISE ]])</f>
        <v>0</v>
      </c>
      <c r="L32" s="55">
        <f>IF(Logiciel[[#This Row],[MOTIF]]="",0,Logiciel[[#This Row],[MONTANT DD ET AUTRES TAXES HTVA]])</f>
        <v>0</v>
      </c>
      <c r="M32" s="56">
        <f>SUM(Logiciel[[#This Row],[MONTANT CAF REJETE]:[MONTANT DD ET AUTRES TAXES HTVA REJETE]])</f>
        <v>0</v>
      </c>
      <c r="N32" s="42"/>
      <c r="P32" s="49">
        <f>Logiciel[[#This Row],[COÛT TOTAL REALISE]]-Logiciel[[#This Row],[COÛT TOTAL REJET]]</f>
        <v>0</v>
      </c>
    </row>
    <row r="33" spans="1:16" ht="15.75" thickBot="1">
      <c r="A33" s="218" t="str">
        <f>IF(ISBLANK(Logiciel[[#This Row],[DATE]]),"",ROW(Logiciel[[#This Row],[NUM]])-ROW($A$19))</f>
        <v/>
      </c>
      <c r="B33" s="47"/>
      <c r="C33" s="128"/>
      <c r="D33" s="129"/>
      <c r="E33" s="128"/>
      <c r="F33" s="121"/>
      <c r="G33" s="121"/>
      <c r="H33" s="126">
        <f>SUM(Logiciel[[#This Row],[MONTANT CAF REALISE ]:[MONTANT DD ET AUTRES TAXES HTVA]])</f>
        <v>0</v>
      </c>
      <c r="I33" s="35"/>
      <c r="J33" s="119"/>
      <c r="K33" s="55">
        <f>IF(Logiciel[[#This Row],[MOTIF]]="",0,Logiciel[[#This Row],[MONTANT CAF REALISE ]])</f>
        <v>0</v>
      </c>
      <c r="L33" s="55">
        <f>IF(Logiciel[[#This Row],[MOTIF]]="",0,Logiciel[[#This Row],[MONTANT DD ET AUTRES TAXES HTVA]])</f>
        <v>0</v>
      </c>
      <c r="M33" s="56">
        <f>SUM(Logiciel[[#This Row],[MONTANT CAF REJETE]:[MONTANT DD ET AUTRES TAXES HTVA REJETE]])</f>
        <v>0</v>
      </c>
      <c r="N33" s="42"/>
      <c r="P33" s="49">
        <f>Logiciel[[#This Row],[COÛT TOTAL REALISE]]-Logiciel[[#This Row],[COÛT TOTAL REJET]]</f>
        <v>0</v>
      </c>
    </row>
    <row r="34" spans="1:16" ht="15.75" thickBot="1">
      <c r="A34" s="218" t="str">
        <f>IF(ISBLANK(Logiciel[[#This Row],[DATE]]),"",ROW(Logiciel[[#This Row],[NUM]])-ROW($A$19))</f>
        <v/>
      </c>
      <c r="B34" s="47"/>
      <c r="C34" s="128"/>
      <c r="D34" s="129"/>
      <c r="E34" s="128"/>
      <c r="F34" s="121"/>
      <c r="G34" s="121"/>
      <c r="H34" s="126">
        <f>SUM(Logiciel[[#This Row],[MONTANT CAF REALISE ]:[MONTANT DD ET AUTRES TAXES HTVA]])</f>
        <v>0</v>
      </c>
      <c r="I34" s="35"/>
      <c r="J34" s="119"/>
      <c r="K34" s="55">
        <f>IF(Logiciel[[#This Row],[MOTIF]]="",0,Logiciel[[#This Row],[MONTANT CAF REALISE ]])</f>
        <v>0</v>
      </c>
      <c r="L34" s="55">
        <f>IF(Logiciel[[#This Row],[MOTIF]]="",0,Logiciel[[#This Row],[MONTANT DD ET AUTRES TAXES HTVA]])</f>
        <v>0</v>
      </c>
      <c r="M34" s="56">
        <f>SUM(Logiciel[[#This Row],[MONTANT CAF REJETE]:[MONTANT DD ET AUTRES TAXES HTVA REJETE]])</f>
        <v>0</v>
      </c>
      <c r="N34" s="42"/>
      <c r="P34" s="49">
        <f>Logiciel[[#This Row],[COÛT TOTAL REALISE]]-Logiciel[[#This Row],[COÛT TOTAL REJET]]</f>
        <v>0</v>
      </c>
    </row>
    <row r="35" spans="1:16" ht="15.75" thickBot="1">
      <c r="A35" s="218" t="str">
        <f>IF(ISBLANK(Logiciel[[#This Row],[DATE]]),"",ROW(Logiciel[[#This Row],[NUM]])-ROW($A$19))</f>
        <v/>
      </c>
      <c r="B35" s="47"/>
      <c r="C35" s="128"/>
      <c r="D35" s="129"/>
      <c r="E35" s="128"/>
      <c r="F35" s="121"/>
      <c r="G35" s="121"/>
      <c r="H35" s="126">
        <f>SUM(Logiciel[[#This Row],[MONTANT CAF REALISE ]:[MONTANT DD ET AUTRES TAXES HTVA]])</f>
        <v>0</v>
      </c>
      <c r="I35" s="35"/>
      <c r="J35" s="119"/>
      <c r="K35" s="55">
        <f>IF(Logiciel[[#This Row],[MOTIF]]="",0,Logiciel[[#This Row],[MONTANT CAF REALISE ]])</f>
        <v>0</v>
      </c>
      <c r="L35" s="55">
        <f>IF(Logiciel[[#This Row],[MOTIF]]="",0,Logiciel[[#This Row],[MONTANT DD ET AUTRES TAXES HTVA]])</f>
        <v>0</v>
      </c>
      <c r="M35" s="56">
        <f>SUM(Logiciel[[#This Row],[MONTANT CAF REJETE]:[MONTANT DD ET AUTRES TAXES HTVA REJETE]])</f>
        <v>0</v>
      </c>
      <c r="N35" s="42"/>
      <c r="P35" s="49">
        <f>Logiciel[[#This Row],[COÛT TOTAL REALISE]]-Logiciel[[#This Row],[COÛT TOTAL REJET]]</f>
        <v>0</v>
      </c>
    </row>
    <row r="36" spans="1:16" ht="15.75" thickBot="1">
      <c r="A36" s="218" t="str">
        <f>IF(ISBLANK(Logiciel[[#This Row],[DATE]]),"",ROW(Logiciel[[#This Row],[NUM]])-ROW($A$19))</f>
        <v/>
      </c>
      <c r="B36" s="47"/>
      <c r="C36" s="128"/>
      <c r="D36" s="129"/>
      <c r="E36" s="128"/>
      <c r="F36" s="121"/>
      <c r="G36" s="121"/>
      <c r="H36" s="126">
        <f>SUM(Logiciel[[#This Row],[MONTANT CAF REALISE ]:[MONTANT DD ET AUTRES TAXES HTVA]])</f>
        <v>0</v>
      </c>
      <c r="I36" s="35"/>
      <c r="J36" s="119"/>
      <c r="K36" s="55">
        <f>IF(Logiciel[[#This Row],[MOTIF]]="",0,Logiciel[[#This Row],[MONTANT CAF REALISE ]])</f>
        <v>0</v>
      </c>
      <c r="L36" s="55">
        <f>IF(Logiciel[[#This Row],[MOTIF]]="",0,Logiciel[[#This Row],[MONTANT DD ET AUTRES TAXES HTVA]])</f>
        <v>0</v>
      </c>
      <c r="M36" s="56">
        <f>SUM(Logiciel[[#This Row],[MONTANT CAF REJETE]:[MONTANT DD ET AUTRES TAXES HTVA REJETE]])</f>
        <v>0</v>
      </c>
      <c r="N36" s="42"/>
      <c r="P36" s="49">
        <f>Logiciel[[#This Row],[COÛT TOTAL REALISE]]-Logiciel[[#This Row],[COÛT TOTAL REJET]]</f>
        <v>0</v>
      </c>
    </row>
    <row r="37" spans="1:16" ht="15.75" thickBot="1">
      <c r="A37" s="218" t="str">
        <f>IF(ISBLANK(Logiciel[[#This Row],[DATE]]),"",ROW(Logiciel[[#This Row],[NUM]])-ROW($A$19))</f>
        <v/>
      </c>
      <c r="B37" s="47"/>
      <c r="C37" s="128"/>
      <c r="D37" s="129"/>
      <c r="E37" s="128"/>
      <c r="F37" s="121"/>
      <c r="G37" s="121"/>
      <c r="H37" s="126">
        <f>SUM(Logiciel[[#This Row],[MONTANT CAF REALISE ]:[MONTANT DD ET AUTRES TAXES HTVA]])</f>
        <v>0</v>
      </c>
      <c r="I37" s="35"/>
      <c r="J37" s="119"/>
      <c r="K37" s="55">
        <f>IF(Logiciel[[#This Row],[MOTIF]]="",0,Logiciel[[#This Row],[MONTANT CAF REALISE ]])</f>
        <v>0</v>
      </c>
      <c r="L37" s="55">
        <f>IF(Logiciel[[#This Row],[MOTIF]]="",0,Logiciel[[#This Row],[MONTANT DD ET AUTRES TAXES HTVA]])</f>
        <v>0</v>
      </c>
      <c r="M37" s="56">
        <f>SUM(Logiciel[[#This Row],[MONTANT CAF REJETE]:[MONTANT DD ET AUTRES TAXES HTVA REJETE]])</f>
        <v>0</v>
      </c>
      <c r="N37" s="42"/>
      <c r="P37" s="49">
        <f>Logiciel[[#This Row],[COÛT TOTAL REALISE]]-Logiciel[[#This Row],[COÛT TOTAL REJET]]</f>
        <v>0</v>
      </c>
    </row>
    <row r="38" spans="1:16" ht="15.75" thickBot="1">
      <c r="A38" s="218" t="str">
        <f>IF(ISBLANK(Logiciel[[#This Row],[DATE]]),"",ROW(Logiciel[[#This Row],[NUM]])-ROW($A$19))</f>
        <v/>
      </c>
      <c r="B38" s="47"/>
      <c r="C38" s="128"/>
      <c r="D38" s="129"/>
      <c r="E38" s="128"/>
      <c r="F38" s="121"/>
      <c r="G38" s="121"/>
      <c r="H38" s="126">
        <f>SUM(Logiciel[[#This Row],[MONTANT CAF REALISE ]:[MONTANT DD ET AUTRES TAXES HTVA]])</f>
        <v>0</v>
      </c>
      <c r="I38" s="35"/>
      <c r="J38" s="119"/>
      <c r="K38" s="55">
        <f>IF(Logiciel[[#This Row],[MOTIF]]="",0,Logiciel[[#This Row],[MONTANT CAF REALISE ]])</f>
        <v>0</v>
      </c>
      <c r="L38" s="55">
        <f>IF(Logiciel[[#This Row],[MOTIF]]="",0,Logiciel[[#This Row],[MONTANT DD ET AUTRES TAXES HTVA]])</f>
        <v>0</v>
      </c>
      <c r="M38" s="56">
        <f>SUM(Logiciel[[#This Row],[MONTANT CAF REJETE]:[MONTANT DD ET AUTRES TAXES HTVA REJETE]])</f>
        <v>0</v>
      </c>
      <c r="N38" s="42"/>
      <c r="P38" s="49">
        <f>Logiciel[[#This Row],[COÛT TOTAL REALISE]]-Logiciel[[#This Row],[COÛT TOTAL REJET]]</f>
        <v>0</v>
      </c>
    </row>
    <row r="39" spans="1:16" ht="15.75" thickBot="1">
      <c r="A39" s="218" t="str">
        <f>IF(ISBLANK(Logiciel[[#This Row],[DATE]]),"",ROW(Logiciel[[#This Row],[NUM]])-ROW($A$19))</f>
        <v/>
      </c>
      <c r="B39" s="47"/>
      <c r="C39" s="128"/>
      <c r="D39" s="129"/>
      <c r="E39" s="128"/>
      <c r="F39" s="121"/>
      <c r="G39" s="121"/>
      <c r="H39" s="126">
        <f>SUM(Logiciel[[#This Row],[MONTANT CAF REALISE ]:[MONTANT DD ET AUTRES TAXES HTVA]])</f>
        <v>0</v>
      </c>
      <c r="I39" s="35"/>
      <c r="J39" s="119"/>
      <c r="K39" s="55">
        <f>IF(Logiciel[[#This Row],[MOTIF]]="",0,Logiciel[[#This Row],[MONTANT CAF REALISE ]])</f>
        <v>0</v>
      </c>
      <c r="L39" s="55">
        <f>IF(Logiciel[[#This Row],[MOTIF]]="",0,Logiciel[[#This Row],[MONTANT DD ET AUTRES TAXES HTVA]])</f>
        <v>0</v>
      </c>
      <c r="M39" s="56">
        <f>SUM(Logiciel[[#This Row],[MONTANT CAF REJETE]:[MONTANT DD ET AUTRES TAXES HTVA REJETE]])</f>
        <v>0</v>
      </c>
      <c r="N39" s="42"/>
      <c r="P39" s="49">
        <f>Logiciel[[#This Row],[COÛT TOTAL REALISE]]-Logiciel[[#This Row],[COÛT TOTAL REJET]]</f>
        <v>0</v>
      </c>
    </row>
    <row r="40" spans="1:16" ht="15.75" thickBot="1">
      <c r="A40" s="218" t="str">
        <f>IF(ISBLANK(Logiciel[[#This Row],[DATE]]),"",ROW(Logiciel[[#This Row],[NUM]])-ROW($A$19))</f>
        <v/>
      </c>
      <c r="B40" s="47"/>
      <c r="C40" s="128"/>
      <c r="D40" s="129"/>
      <c r="E40" s="128"/>
      <c r="F40" s="121"/>
      <c r="G40" s="121"/>
      <c r="H40" s="126">
        <f>SUM(Logiciel[[#This Row],[MONTANT CAF REALISE ]:[MONTANT DD ET AUTRES TAXES HTVA]])</f>
        <v>0</v>
      </c>
      <c r="I40" s="35"/>
      <c r="J40" s="119"/>
      <c r="K40" s="55">
        <f>IF(Logiciel[[#This Row],[MOTIF]]="",0,Logiciel[[#This Row],[MONTANT CAF REALISE ]])</f>
        <v>0</v>
      </c>
      <c r="L40" s="55">
        <f>IF(Logiciel[[#This Row],[MOTIF]]="",0,Logiciel[[#This Row],[MONTANT DD ET AUTRES TAXES HTVA]])</f>
        <v>0</v>
      </c>
      <c r="M40" s="56">
        <f>SUM(Logiciel[[#This Row],[MONTANT CAF REJETE]:[MONTANT DD ET AUTRES TAXES HTVA REJETE]])</f>
        <v>0</v>
      </c>
      <c r="N40" s="42"/>
      <c r="P40" s="49">
        <f>Logiciel[[#This Row],[COÛT TOTAL REALISE]]-Logiciel[[#This Row],[COÛT TOTAL REJET]]</f>
        <v>0</v>
      </c>
    </row>
    <row r="41" spans="1:16" ht="15.75" thickBot="1">
      <c r="A41" s="218" t="str">
        <f>IF(ISBLANK(Logiciel[[#This Row],[DATE]]),"",ROW(Logiciel[[#This Row],[NUM]])-ROW($A$19))</f>
        <v/>
      </c>
      <c r="B41" s="47"/>
      <c r="C41" s="128"/>
      <c r="D41" s="129"/>
      <c r="E41" s="128"/>
      <c r="F41" s="121"/>
      <c r="G41" s="121"/>
      <c r="H41" s="126">
        <f>SUM(Logiciel[[#This Row],[MONTANT CAF REALISE ]:[MONTANT DD ET AUTRES TAXES HTVA]])</f>
        <v>0</v>
      </c>
      <c r="I41" s="35"/>
      <c r="J41" s="119"/>
      <c r="K41" s="55">
        <f>IF(Logiciel[[#This Row],[MOTIF]]="",0,Logiciel[[#This Row],[MONTANT CAF REALISE ]])</f>
        <v>0</v>
      </c>
      <c r="L41" s="55">
        <f>IF(Logiciel[[#This Row],[MOTIF]]="",0,Logiciel[[#This Row],[MONTANT DD ET AUTRES TAXES HTVA]])</f>
        <v>0</v>
      </c>
      <c r="M41" s="56">
        <f>SUM(Logiciel[[#This Row],[MONTANT CAF REJETE]:[MONTANT DD ET AUTRES TAXES HTVA REJETE]])</f>
        <v>0</v>
      </c>
      <c r="N41" s="42"/>
      <c r="P41" s="49">
        <f>Logiciel[[#This Row],[COÛT TOTAL REALISE]]-Logiciel[[#This Row],[COÛT TOTAL REJET]]</f>
        <v>0</v>
      </c>
    </row>
    <row r="42" spans="1:16" ht="15.75" thickBot="1">
      <c r="A42" s="218" t="str">
        <f>IF(ISBLANK(Logiciel[[#This Row],[DATE]]),"",ROW(Logiciel[[#This Row],[NUM]])-ROW($A$19))</f>
        <v/>
      </c>
      <c r="B42" s="47"/>
      <c r="C42" s="128"/>
      <c r="D42" s="129"/>
      <c r="E42" s="128"/>
      <c r="F42" s="121"/>
      <c r="G42" s="121"/>
      <c r="H42" s="126">
        <f>SUM(Logiciel[[#This Row],[MONTANT CAF REALISE ]:[MONTANT DD ET AUTRES TAXES HTVA]])</f>
        <v>0</v>
      </c>
      <c r="I42" s="35"/>
      <c r="J42" s="119"/>
      <c r="K42" s="55">
        <f>IF(Logiciel[[#This Row],[MOTIF]]="",0,Logiciel[[#This Row],[MONTANT CAF REALISE ]])</f>
        <v>0</v>
      </c>
      <c r="L42" s="55">
        <f>IF(Logiciel[[#This Row],[MOTIF]]="",0,Logiciel[[#This Row],[MONTANT DD ET AUTRES TAXES HTVA]])</f>
        <v>0</v>
      </c>
      <c r="M42" s="56">
        <f>SUM(Logiciel[[#This Row],[MONTANT CAF REJETE]:[MONTANT DD ET AUTRES TAXES HTVA REJETE]])</f>
        <v>0</v>
      </c>
      <c r="N42" s="42"/>
      <c r="P42" s="49">
        <f>Logiciel[[#This Row],[COÛT TOTAL REALISE]]-Logiciel[[#This Row],[COÛT TOTAL REJET]]</f>
        <v>0</v>
      </c>
    </row>
    <row r="43" spans="1:16" ht="15.75" thickBot="1">
      <c r="A43" s="218" t="str">
        <f>IF(ISBLANK(Logiciel[[#This Row],[DATE]]),"",ROW(Logiciel[[#This Row],[NUM]])-ROW($A$19))</f>
        <v/>
      </c>
      <c r="B43" s="47"/>
      <c r="C43" s="128"/>
      <c r="D43" s="129"/>
      <c r="E43" s="128"/>
      <c r="F43" s="121"/>
      <c r="G43" s="121"/>
      <c r="H43" s="126">
        <f>SUM(Logiciel[[#This Row],[MONTANT CAF REALISE ]:[MONTANT DD ET AUTRES TAXES HTVA]])</f>
        <v>0</v>
      </c>
      <c r="I43" s="35"/>
      <c r="J43" s="119"/>
      <c r="K43" s="55">
        <f>IF(Logiciel[[#This Row],[MOTIF]]="",0,Logiciel[[#This Row],[MONTANT CAF REALISE ]])</f>
        <v>0</v>
      </c>
      <c r="L43" s="55">
        <f>IF(Logiciel[[#This Row],[MOTIF]]="",0,Logiciel[[#This Row],[MONTANT DD ET AUTRES TAXES HTVA]])</f>
        <v>0</v>
      </c>
      <c r="M43" s="56">
        <f>SUM(Logiciel[[#This Row],[MONTANT CAF REJETE]:[MONTANT DD ET AUTRES TAXES HTVA REJETE]])</f>
        <v>0</v>
      </c>
      <c r="N43" s="42"/>
      <c r="P43" s="49">
        <f>Logiciel[[#This Row],[COÛT TOTAL REALISE]]-Logiciel[[#This Row],[COÛT TOTAL REJET]]</f>
        <v>0</v>
      </c>
    </row>
    <row r="44" spans="1:16" ht="15.75" thickBot="1">
      <c r="A44" s="218" t="str">
        <f>IF(ISBLANK(Logiciel[[#This Row],[DATE]]),"",ROW(Logiciel[[#This Row],[NUM]])-ROW($A$19))</f>
        <v/>
      </c>
      <c r="B44" s="47"/>
      <c r="C44" s="128"/>
      <c r="D44" s="129"/>
      <c r="E44" s="128"/>
      <c r="F44" s="121"/>
      <c r="G44" s="121"/>
      <c r="H44" s="126">
        <f>SUM(Logiciel[[#This Row],[MONTANT CAF REALISE ]:[MONTANT DD ET AUTRES TAXES HTVA]])</f>
        <v>0</v>
      </c>
      <c r="I44" s="35"/>
      <c r="J44" s="119"/>
      <c r="K44" s="55">
        <f>IF(Logiciel[[#This Row],[MOTIF]]="",0,Logiciel[[#This Row],[MONTANT CAF REALISE ]])</f>
        <v>0</v>
      </c>
      <c r="L44" s="55">
        <f>IF(Logiciel[[#This Row],[MOTIF]]="",0,Logiciel[[#This Row],[MONTANT DD ET AUTRES TAXES HTVA]])</f>
        <v>0</v>
      </c>
      <c r="M44" s="56">
        <f>SUM(Logiciel[[#This Row],[MONTANT CAF REJETE]:[MONTANT DD ET AUTRES TAXES HTVA REJETE]])</f>
        <v>0</v>
      </c>
      <c r="N44" s="42"/>
      <c r="P44" s="49">
        <f>Logiciel[[#This Row],[COÛT TOTAL REALISE]]-Logiciel[[#This Row],[COÛT TOTAL REJET]]</f>
        <v>0</v>
      </c>
    </row>
    <row r="45" spans="1:16" ht="15.75" thickBot="1">
      <c r="A45" s="218" t="str">
        <f>IF(ISBLANK(Logiciel[[#This Row],[DATE]]),"",ROW(Logiciel[[#This Row],[NUM]])-ROW($A$19))</f>
        <v/>
      </c>
      <c r="B45" s="47"/>
      <c r="C45" s="128"/>
      <c r="D45" s="129"/>
      <c r="E45" s="128"/>
      <c r="F45" s="121"/>
      <c r="G45" s="121"/>
      <c r="H45" s="126">
        <f>SUM(Logiciel[[#This Row],[MONTANT CAF REALISE ]:[MONTANT DD ET AUTRES TAXES HTVA]])</f>
        <v>0</v>
      </c>
      <c r="I45" s="35"/>
      <c r="J45" s="119"/>
      <c r="K45" s="55">
        <f>IF(Logiciel[[#This Row],[MOTIF]]="",0,Logiciel[[#This Row],[MONTANT CAF REALISE ]])</f>
        <v>0</v>
      </c>
      <c r="L45" s="55">
        <f>IF(Logiciel[[#This Row],[MOTIF]]="",0,Logiciel[[#This Row],[MONTANT DD ET AUTRES TAXES HTVA]])</f>
        <v>0</v>
      </c>
      <c r="M45" s="56">
        <f>SUM(Logiciel[[#This Row],[MONTANT CAF REJETE]:[MONTANT DD ET AUTRES TAXES HTVA REJETE]])</f>
        <v>0</v>
      </c>
      <c r="N45" s="42"/>
      <c r="P45" s="49">
        <f>Logiciel[[#This Row],[COÛT TOTAL REALISE]]-Logiciel[[#This Row],[COÛT TOTAL REJET]]</f>
        <v>0</v>
      </c>
    </row>
    <row r="46" spans="1:16" ht="15.75" thickBot="1">
      <c r="A46" s="218" t="str">
        <f>IF(ISBLANK(Logiciel[[#This Row],[DATE]]),"",ROW(Logiciel[[#This Row],[NUM]])-ROW($A$19))</f>
        <v/>
      </c>
      <c r="B46" s="47"/>
      <c r="C46" s="128"/>
      <c r="D46" s="129"/>
      <c r="E46" s="128"/>
      <c r="F46" s="121"/>
      <c r="G46" s="121"/>
      <c r="H46" s="126">
        <f>SUM(Logiciel[[#This Row],[MONTANT CAF REALISE ]:[MONTANT DD ET AUTRES TAXES HTVA]])</f>
        <v>0</v>
      </c>
      <c r="I46" s="35"/>
      <c r="J46" s="119"/>
      <c r="K46" s="55">
        <f>IF(Logiciel[[#This Row],[MOTIF]]="",0,Logiciel[[#This Row],[MONTANT CAF REALISE ]])</f>
        <v>0</v>
      </c>
      <c r="L46" s="55">
        <f>IF(Logiciel[[#This Row],[MOTIF]]="",0,Logiciel[[#This Row],[MONTANT DD ET AUTRES TAXES HTVA]])</f>
        <v>0</v>
      </c>
      <c r="M46" s="56">
        <f>SUM(Logiciel[[#This Row],[MONTANT CAF REJETE]:[MONTANT DD ET AUTRES TAXES HTVA REJETE]])</f>
        <v>0</v>
      </c>
      <c r="N46" s="42"/>
      <c r="P46" s="49">
        <f>Logiciel[[#This Row],[COÛT TOTAL REALISE]]-Logiciel[[#This Row],[COÛT TOTAL REJET]]</f>
        <v>0</v>
      </c>
    </row>
    <row r="47" spans="1:16" ht="15.75" thickBot="1">
      <c r="A47" s="218" t="str">
        <f>IF(ISBLANK(Logiciel[[#This Row],[DATE]]),"",ROW(Logiciel[[#This Row],[NUM]])-ROW($A$19))</f>
        <v/>
      </c>
      <c r="B47" s="47"/>
      <c r="C47" s="128"/>
      <c r="D47" s="129"/>
      <c r="E47" s="128"/>
      <c r="F47" s="121"/>
      <c r="G47" s="121"/>
      <c r="H47" s="126">
        <f>SUM(Logiciel[[#This Row],[MONTANT CAF REALISE ]:[MONTANT DD ET AUTRES TAXES HTVA]])</f>
        <v>0</v>
      </c>
      <c r="I47" s="35"/>
      <c r="J47" s="119"/>
      <c r="K47" s="55">
        <f>IF(Logiciel[[#This Row],[MOTIF]]="",0,Logiciel[[#This Row],[MONTANT CAF REALISE ]])</f>
        <v>0</v>
      </c>
      <c r="L47" s="55">
        <f>IF(Logiciel[[#This Row],[MOTIF]]="",0,Logiciel[[#This Row],[MONTANT DD ET AUTRES TAXES HTVA]])</f>
        <v>0</v>
      </c>
      <c r="M47" s="56">
        <f>SUM(Logiciel[[#This Row],[MONTANT CAF REJETE]:[MONTANT DD ET AUTRES TAXES HTVA REJETE]])</f>
        <v>0</v>
      </c>
      <c r="N47" s="42"/>
      <c r="P47" s="49">
        <f>Logiciel[[#This Row],[COÛT TOTAL REALISE]]-Logiciel[[#This Row],[COÛT TOTAL REJET]]</f>
        <v>0</v>
      </c>
    </row>
    <row r="48" spans="1:16" ht="15.75" thickBot="1">
      <c r="A48" s="218" t="str">
        <f>IF(ISBLANK(Logiciel[[#This Row],[DATE]]),"",ROW(Logiciel[[#This Row],[NUM]])-ROW($A$19))</f>
        <v/>
      </c>
      <c r="B48" s="47"/>
      <c r="C48" s="128"/>
      <c r="D48" s="129"/>
      <c r="E48" s="128"/>
      <c r="F48" s="121"/>
      <c r="G48" s="121"/>
      <c r="H48" s="126">
        <f>SUM(Logiciel[[#This Row],[MONTANT CAF REALISE ]:[MONTANT DD ET AUTRES TAXES HTVA]])</f>
        <v>0</v>
      </c>
      <c r="I48" s="35"/>
      <c r="J48" s="119"/>
      <c r="K48" s="55">
        <f>IF(Logiciel[[#This Row],[MOTIF]]="",0,Logiciel[[#This Row],[MONTANT CAF REALISE ]])</f>
        <v>0</v>
      </c>
      <c r="L48" s="55">
        <f>IF(Logiciel[[#This Row],[MOTIF]]="",0,Logiciel[[#This Row],[MONTANT DD ET AUTRES TAXES HTVA]])</f>
        <v>0</v>
      </c>
      <c r="M48" s="56">
        <f>SUM(Logiciel[[#This Row],[MONTANT CAF REJETE]:[MONTANT DD ET AUTRES TAXES HTVA REJETE]])</f>
        <v>0</v>
      </c>
      <c r="N48" s="42"/>
      <c r="P48" s="49">
        <f>Logiciel[[#This Row],[COÛT TOTAL REALISE]]-Logiciel[[#This Row],[COÛT TOTAL REJET]]</f>
        <v>0</v>
      </c>
    </row>
    <row r="49" spans="1:16" ht="15.75" thickBot="1">
      <c r="A49" s="218" t="str">
        <f>IF(ISBLANK(Logiciel[[#This Row],[DATE]]),"",ROW(Logiciel[[#This Row],[NUM]])-ROW($A$19))</f>
        <v/>
      </c>
      <c r="B49" s="47"/>
      <c r="C49" s="128"/>
      <c r="D49" s="129"/>
      <c r="E49" s="128"/>
      <c r="F49" s="121"/>
      <c r="G49" s="121"/>
      <c r="H49" s="126">
        <f>SUM(Logiciel[[#This Row],[MONTANT CAF REALISE ]:[MONTANT DD ET AUTRES TAXES HTVA]])</f>
        <v>0</v>
      </c>
      <c r="I49" s="35"/>
      <c r="J49" s="119"/>
      <c r="K49" s="55">
        <f>IF(Logiciel[[#This Row],[MOTIF]]="",0,Logiciel[[#This Row],[MONTANT CAF REALISE ]])</f>
        <v>0</v>
      </c>
      <c r="L49" s="55">
        <f>IF(Logiciel[[#This Row],[MOTIF]]="",0,Logiciel[[#This Row],[MONTANT DD ET AUTRES TAXES HTVA]])</f>
        <v>0</v>
      </c>
      <c r="M49" s="56">
        <f>SUM(Logiciel[[#This Row],[MONTANT CAF REJETE]:[MONTANT DD ET AUTRES TAXES HTVA REJETE]])</f>
        <v>0</v>
      </c>
      <c r="N49" s="42"/>
      <c r="P49" s="49">
        <f>Logiciel[[#This Row],[COÛT TOTAL REALISE]]-Logiciel[[#This Row],[COÛT TOTAL REJET]]</f>
        <v>0</v>
      </c>
    </row>
    <row r="50" spans="1:16" ht="15.75" thickBot="1">
      <c r="A50" s="218" t="str">
        <f>IF(ISBLANK(Logiciel[[#This Row],[DATE]]),"",ROW(Logiciel[[#This Row],[NUM]])-ROW($A$19))</f>
        <v/>
      </c>
      <c r="B50" s="47"/>
      <c r="C50" s="128"/>
      <c r="D50" s="129"/>
      <c r="E50" s="128"/>
      <c r="F50" s="121"/>
      <c r="G50" s="121"/>
      <c r="H50" s="126">
        <f>SUM(Logiciel[[#This Row],[MONTANT CAF REALISE ]:[MONTANT DD ET AUTRES TAXES HTVA]])</f>
        <v>0</v>
      </c>
      <c r="I50" s="35"/>
      <c r="J50" s="119"/>
      <c r="K50" s="55">
        <f>IF(Logiciel[[#This Row],[MOTIF]]="",0,Logiciel[[#This Row],[MONTANT CAF REALISE ]])</f>
        <v>0</v>
      </c>
      <c r="L50" s="55">
        <f>IF(Logiciel[[#This Row],[MOTIF]]="",0,Logiciel[[#This Row],[MONTANT DD ET AUTRES TAXES HTVA]])</f>
        <v>0</v>
      </c>
      <c r="M50" s="56">
        <f>SUM(Logiciel[[#This Row],[MONTANT CAF REJETE]:[MONTANT DD ET AUTRES TAXES HTVA REJETE]])</f>
        <v>0</v>
      </c>
      <c r="N50" s="42"/>
      <c r="P50" s="49">
        <f>Logiciel[[#This Row],[COÛT TOTAL REALISE]]-Logiciel[[#This Row],[COÛT TOTAL REJET]]</f>
        <v>0</v>
      </c>
    </row>
    <row r="51" spans="1:16" ht="15.75" thickBot="1">
      <c r="A51" s="218" t="str">
        <f>IF(ISBLANK(Logiciel[[#This Row],[DATE]]),"",ROW(Logiciel[[#This Row],[NUM]])-ROW($A$19))</f>
        <v/>
      </c>
      <c r="B51" s="47"/>
      <c r="C51" s="128"/>
      <c r="D51" s="129"/>
      <c r="E51" s="128"/>
      <c r="F51" s="121"/>
      <c r="G51" s="121"/>
      <c r="H51" s="126">
        <f>SUM(Logiciel[[#This Row],[MONTANT CAF REALISE ]:[MONTANT DD ET AUTRES TAXES HTVA]])</f>
        <v>0</v>
      </c>
      <c r="I51" s="35"/>
      <c r="J51" s="119"/>
      <c r="K51" s="55">
        <f>IF(Logiciel[[#This Row],[MOTIF]]="",0,Logiciel[[#This Row],[MONTANT CAF REALISE ]])</f>
        <v>0</v>
      </c>
      <c r="L51" s="55">
        <f>IF(Logiciel[[#This Row],[MOTIF]]="",0,Logiciel[[#This Row],[MONTANT DD ET AUTRES TAXES HTVA]])</f>
        <v>0</v>
      </c>
      <c r="M51" s="56">
        <f>SUM(Logiciel[[#This Row],[MONTANT CAF REJETE]:[MONTANT DD ET AUTRES TAXES HTVA REJETE]])</f>
        <v>0</v>
      </c>
      <c r="N51" s="42"/>
      <c r="P51" s="49">
        <f>Logiciel[[#This Row],[COÛT TOTAL REALISE]]-Logiciel[[#This Row],[COÛT TOTAL REJET]]</f>
        <v>0</v>
      </c>
    </row>
    <row r="52" spans="1:16" ht="15.75" thickBot="1">
      <c r="A52" s="218" t="str">
        <f>IF(ISBLANK(Logiciel[[#This Row],[DATE]]),"",ROW(Logiciel[[#This Row],[NUM]])-ROW($A$19))</f>
        <v/>
      </c>
      <c r="B52" s="47"/>
      <c r="C52" s="128"/>
      <c r="D52" s="129"/>
      <c r="E52" s="128"/>
      <c r="F52" s="121"/>
      <c r="G52" s="121"/>
      <c r="H52" s="126">
        <f>SUM(Logiciel[[#This Row],[MONTANT CAF REALISE ]:[MONTANT DD ET AUTRES TAXES HTVA]])</f>
        <v>0</v>
      </c>
      <c r="I52" s="35"/>
      <c r="J52" s="119"/>
      <c r="K52" s="55">
        <f>IF(Logiciel[[#This Row],[MOTIF]]="",0,Logiciel[[#This Row],[MONTANT CAF REALISE ]])</f>
        <v>0</v>
      </c>
      <c r="L52" s="55">
        <f>IF(Logiciel[[#This Row],[MOTIF]]="",0,Logiciel[[#This Row],[MONTANT DD ET AUTRES TAXES HTVA]])</f>
        <v>0</v>
      </c>
      <c r="M52" s="56">
        <f>SUM(Logiciel[[#This Row],[MONTANT CAF REJETE]:[MONTANT DD ET AUTRES TAXES HTVA REJETE]])</f>
        <v>0</v>
      </c>
      <c r="N52" s="42"/>
      <c r="P52" s="49">
        <f>Logiciel[[#This Row],[COÛT TOTAL REALISE]]-Logiciel[[#This Row],[COÛT TOTAL REJET]]</f>
        <v>0</v>
      </c>
    </row>
    <row r="53" spans="1:16" ht="15.75" thickBot="1">
      <c r="A53" s="218" t="str">
        <f>IF(ISBLANK(Logiciel[[#This Row],[DATE]]),"",ROW(Logiciel[[#This Row],[NUM]])-ROW($A$19))</f>
        <v/>
      </c>
      <c r="B53" s="47"/>
      <c r="C53" s="128"/>
      <c r="D53" s="129"/>
      <c r="E53" s="128"/>
      <c r="F53" s="121"/>
      <c r="G53" s="121"/>
      <c r="H53" s="126">
        <f>SUM(Logiciel[[#This Row],[MONTANT CAF REALISE ]:[MONTANT DD ET AUTRES TAXES HTVA]])</f>
        <v>0</v>
      </c>
      <c r="I53" s="35"/>
      <c r="J53" s="119"/>
      <c r="K53" s="55">
        <f>IF(Logiciel[[#This Row],[MOTIF]]="",0,Logiciel[[#This Row],[MONTANT CAF REALISE ]])</f>
        <v>0</v>
      </c>
      <c r="L53" s="55">
        <f>IF(Logiciel[[#This Row],[MOTIF]]="",0,Logiciel[[#This Row],[MONTANT DD ET AUTRES TAXES HTVA]])</f>
        <v>0</v>
      </c>
      <c r="M53" s="56">
        <f>SUM(Logiciel[[#This Row],[MONTANT CAF REJETE]:[MONTANT DD ET AUTRES TAXES HTVA REJETE]])</f>
        <v>0</v>
      </c>
      <c r="N53" s="42"/>
      <c r="P53" s="49">
        <f>Logiciel[[#This Row],[COÛT TOTAL REALISE]]-Logiciel[[#This Row],[COÛT TOTAL REJET]]</f>
        <v>0</v>
      </c>
    </row>
    <row r="54" spans="1:16" ht="15.75" thickBot="1">
      <c r="A54" s="218" t="str">
        <f>IF(ISBLANK(Logiciel[[#This Row],[DATE]]),"",ROW(Logiciel[[#This Row],[NUM]])-ROW($A$19))</f>
        <v/>
      </c>
      <c r="B54" s="47"/>
      <c r="C54" s="128"/>
      <c r="D54" s="129"/>
      <c r="E54" s="128"/>
      <c r="F54" s="121"/>
      <c r="G54" s="121"/>
      <c r="H54" s="126">
        <f>SUM(Logiciel[[#This Row],[MONTANT CAF REALISE ]:[MONTANT DD ET AUTRES TAXES HTVA]])</f>
        <v>0</v>
      </c>
      <c r="I54" s="35"/>
      <c r="J54" s="119"/>
      <c r="K54" s="55">
        <f>IF(Logiciel[[#This Row],[MOTIF]]="",0,Logiciel[[#This Row],[MONTANT CAF REALISE ]])</f>
        <v>0</v>
      </c>
      <c r="L54" s="55">
        <f>IF(Logiciel[[#This Row],[MOTIF]]="",0,Logiciel[[#This Row],[MONTANT DD ET AUTRES TAXES HTVA]])</f>
        <v>0</v>
      </c>
      <c r="M54" s="56">
        <f>SUM(Logiciel[[#This Row],[MONTANT CAF REJETE]:[MONTANT DD ET AUTRES TAXES HTVA REJETE]])</f>
        <v>0</v>
      </c>
      <c r="N54" s="42"/>
      <c r="P54" s="49">
        <f>Logiciel[[#This Row],[COÛT TOTAL REALISE]]-Logiciel[[#This Row],[COÛT TOTAL REJET]]</f>
        <v>0</v>
      </c>
    </row>
    <row r="55" spans="1:16" ht="15.75" thickBot="1">
      <c r="A55" s="218" t="str">
        <f>IF(ISBLANK(Logiciel[[#This Row],[DATE]]),"",ROW(Logiciel[[#This Row],[NUM]])-ROW($A$19))</f>
        <v/>
      </c>
      <c r="B55" s="47"/>
      <c r="C55" s="128"/>
      <c r="D55" s="129"/>
      <c r="E55" s="128"/>
      <c r="F55" s="121"/>
      <c r="G55" s="121"/>
      <c r="H55" s="126">
        <f>SUM(Logiciel[[#This Row],[MONTANT CAF REALISE ]:[MONTANT DD ET AUTRES TAXES HTVA]])</f>
        <v>0</v>
      </c>
      <c r="I55" s="35"/>
      <c r="J55" s="119"/>
      <c r="K55" s="55">
        <f>IF(Logiciel[[#This Row],[MOTIF]]="",0,Logiciel[[#This Row],[MONTANT CAF REALISE ]])</f>
        <v>0</v>
      </c>
      <c r="L55" s="55">
        <f>IF(Logiciel[[#This Row],[MOTIF]]="",0,Logiciel[[#This Row],[MONTANT DD ET AUTRES TAXES HTVA]])</f>
        <v>0</v>
      </c>
      <c r="M55" s="56">
        <f>SUM(Logiciel[[#This Row],[MONTANT CAF REJETE]:[MONTANT DD ET AUTRES TAXES HTVA REJETE]])</f>
        <v>0</v>
      </c>
      <c r="N55" s="42"/>
      <c r="P55" s="49">
        <f>Logiciel[[#This Row],[COÛT TOTAL REALISE]]-Logiciel[[#This Row],[COÛT TOTAL REJET]]</f>
        <v>0</v>
      </c>
    </row>
    <row r="56" spans="1:16" ht="15.75" thickBot="1">
      <c r="A56" s="218" t="str">
        <f>IF(ISBLANK(Logiciel[[#This Row],[DATE]]),"",ROW(Logiciel[[#This Row],[NUM]])-ROW($A$19))</f>
        <v/>
      </c>
      <c r="B56" s="47"/>
      <c r="C56" s="128"/>
      <c r="D56" s="129"/>
      <c r="E56" s="128"/>
      <c r="F56" s="121"/>
      <c r="G56" s="121"/>
      <c r="H56" s="126">
        <f>SUM(Logiciel[[#This Row],[MONTANT CAF REALISE ]:[MONTANT DD ET AUTRES TAXES HTVA]])</f>
        <v>0</v>
      </c>
      <c r="I56" s="35"/>
      <c r="J56" s="119"/>
      <c r="K56" s="55">
        <f>IF(Logiciel[[#This Row],[MOTIF]]="",0,Logiciel[[#This Row],[MONTANT CAF REALISE ]])</f>
        <v>0</v>
      </c>
      <c r="L56" s="55">
        <f>IF(Logiciel[[#This Row],[MOTIF]]="",0,Logiciel[[#This Row],[MONTANT DD ET AUTRES TAXES HTVA]])</f>
        <v>0</v>
      </c>
      <c r="M56" s="56">
        <f>SUM(Logiciel[[#This Row],[MONTANT CAF REJETE]:[MONTANT DD ET AUTRES TAXES HTVA REJETE]])</f>
        <v>0</v>
      </c>
      <c r="N56" s="42"/>
      <c r="P56" s="49">
        <f>Logiciel[[#This Row],[COÛT TOTAL REALISE]]-Logiciel[[#This Row],[COÛT TOTAL REJET]]</f>
        <v>0</v>
      </c>
    </row>
    <row r="57" spans="1:16" ht="15.75" thickBot="1">
      <c r="A57" s="218" t="str">
        <f>IF(ISBLANK(Logiciel[[#This Row],[DATE]]),"",ROW(Logiciel[[#This Row],[NUM]])-ROW($A$19))</f>
        <v/>
      </c>
      <c r="B57" s="47"/>
      <c r="C57" s="128"/>
      <c r="D57" s="129"/>
      <c r="E57" s="128"/>
      <c r="F57" s="121"/>
      <c r="G57" s="121"/>
      <c r="H57" s="126">
        <f>SUM(Logiciel[[#This Row],[MONTANT CAF REALISE ]:[MONTANT DD ET AUTRES TAXES HTVA]])</f>
        <v>0</v>
      </c>
      <c r="I57" s="35"/>
      <c r="J57" s="119"/>
      <c r="K57" s="55">
        <f>IF(Logiciel[[#This Row],[MOTIF]]="",0,Logiciel[[#This Row],[MONTANT CAF REALISE ]])</f>
        <v>0</v>
      </c>
      <c r="L57" s="55">
        <f>IF(Logiciel[[#This Row],[MOTIF]]="",0,Logiciel[[#This Row],[MONTANT DD ET AUTRES TAXES HTVA]])</f>
        <v>0</v>
      </c>
      <c r="M57" s="56">
        <f>SUM(Logiciel[[#This Row],[MONTANT CAF REJETE]:[MONTANT DD ET AUTRES TAXES HTVA REJETE]])</f>
        <v>0</v>
      </c>
      <c r="N57" s="42"/>
      <c r="P57" s="49">
        <f>Logiciel[[#This Row],[COÛT TOTAL REALISE]]-Logiciel[[#This Row],[COÛT TOTAL REJET]]</f>
        <v>0</v>
      </c>
    </row>
    <row r="58" spans="1:16" ht="15.75" thickBot="1">
      <c r="A58" s="218" t="str">
        <f>IF(ISBLANK(Logiciel[[#This Row],[DATE]]),"",ROW(Logiciel[[#This Row],[NUM]])-ROW($A$19))</f>
        <v/>
      </c>
      <c r="B58" s="47"/>
      <c r="C58" s="128"/>
      <c r="D58" s="129"/>
      <c r="E58" s="128"/>
      <c r="F58" s="121"/>
      <c r="G58" s="121"/>
      <c r="H58" s="126">
        <f>SUM(Logiciel[[#This Row],[MONTANT CAF REALISE ]:[MONTANT DD ET AUTRES TAXES HTVA]])</f>
        <v>0</v>
      </c>
      <c r="I58" s="35"/>
      <c r="J58" s="119"/>
      <c r="K58" s="55">
        <f>IF(Logiciel[[#This Row],[MOTIF]]="",0,Logiciel[[#This Row],[MONTANT CAF REALISE ]])</f>
        <v>0</v>
      </c>
      <c r="L58" s="55">
        <f>IF(Logiciel[[#This Row],[MOTIF]]="",0,Logiciel[[#This Row],[MONTANT DD ET AUTRES TAXES HTVA]])</f>
        <v>0</v>
      </c>
      <c r="M58" s="56">
        <f>SUM(Logiciel[[#This Row],[MONTANT CAF REJETE]:[MONTANT DD ET AUTRES TAXES HTVA REJETE]])</f>
        <v>0</v>
      </c>
      <c r="N58" s="42"/>
      <c r="P58" s="49">
        <f>Logiciel[[#This Row],[COÛT TOTAL REALISE]]-Logiciel[[#This Row],[COÛT TOTAL REJET]]</f>
        <v>0</v>
      </c>
    </row>
    <row r="59" spans="1:16" ht="15.75" thickBot="1">
      <c r="A59" s="218" t="str">
        <f>IF(ISBLANK(Logiciel[[#This Row],[DATE]]),"",ROW(Logiciel[[#This Row],[NUM]])-ROW($A$19))</f>
        <v/>
      </c>
      <c r="B59" s="47"/>
      <c r="C59" s="128"/>
      <c r="D59" s="129"/>
      <c r="E59" s="128"/>
      <c r="F59" s="121"/>
      <c r="G59" s="121"/>
      <c r="H59" s="126">
        <f>SUM(Logiciel[[#This Row],[MONTANT CAF REALISE ]:[MONTANT DD ET AUTRES TAXES HTVA]])</f>
        <v>0</v>
      </c>
      <c r="I59" s="35"/>
      <c r="J59" s="119"/>
      <c r="K59" s="55">
        <f>IF(Logiciel[[#This Row],[MOTIF]]="",0,Logiciel[[#This Row],[MONTANT CAF REALISE ]])</f>
        <v>0</v>
      </c>
      <c r="L59" s="55">
        <f>IF(Logiciel[[#This Row],[MOTIF]]="",0,Logiciel[[#This Row],[MONTANT DD ET AUTRES TAXES HTVA]])</f>
        <v>0</v>
      </c>
      <c r="M59" s="56">
        <f>SUM(Logiciel[[#This Row],[MONTANT CAF REJETE]:[MONTANT DD ET AUTRES TAXES HTVA REJETE]])</f>
        <v>0</v>
      </c>
      <c r="N59" s="42"/>
      <c r="P59" s="49">
        <f>Logiciel[[#This Row],[COÛT TOTAL REALISE]]-Logiciel[[#This Row],[COÛT TOTAL REJET]]</f>
        <v>0</v>
      </c>
    </row>
    <row r="60" spans="1:16" ht="15.75" thickBot="1">
      <c r="A60" s="218" t="str">
        <f>IF(ISBLANK(Logiciel[[#This Row],[DATE]]),"",ROW(Logiciel[[#This Row],[NUM]])-ROW($A$19))</f>
        <v/>
      </c>
      <c r="B60" s="47"/>
      <c r="C60" s="128"/>
      <c r="D60" s="129"/>
      <c r="E60" s="128"/>
      <c r="F60" s="121"/>
      <c r="G60" s="121"/>
      <c r="H60" s="126">
        <f>SUM(Logiciel[[#This Row],[MONTANT CAF REALISE ]:[MONTANT DD ET AUTRES TAXES HTVA]])</f>
        <v>0</v>
      </c>
      <c r="I60" s="35"/>
      <c r="J60" s="119"/>
      <c r="K60" s="55">
        <f>IF(Logiciel[[#This Row],[MOTIF]]="",0,Logiciel[[#This Row],[MONTANT CAF REALISE ]])</f>
        <v>0</v>
      </c>
      <c r="L60" s="55">
        <f>IF(Logiciel[[#This Row],[MOTIF]]="",0,Logiciel[[#This Row],[MONTANT DD ET AUTRES TAXES HTVA]])</f>
        <v>0</v>
      </c>
      <c r="M60" s="56">
        <f>SUM(Logiciel[[#This Row],[MONTANT CAF REJETE]:[MONTANT DD ET AUTRES TAXES HTVA REJETE]])</f>
        <v>0</v>
      </c>
      <c r="N60" s="42"/>
      <c r="P60" s="49">
        <f>Logiciel[[#This Row],[COÛT TOTAL REALISE]]-Logiciel[[#This Row],[COÛT TOTAL REJET]]</f>
        <v>0</v>
      </c>
    </row>
    <row r="61" spans="1:16" ht="15.75" thickBot="1">
      <c r="A61" s="218" t="str">
        <f>IF(ISBLANK(Logiciel[[#This Row],[DATE]]),"",ROW(Logiciel[[#This Row],[NUM]])-ROW($A$19))</f>
        <v/>
      </c>
      <c r="B61" s="47"/>
      <c r="C61" s="128"/>
      <c r="D61" s="129"/>
      <c r="E61" s="128"/>
      <c r="F61" s="121"/>
      <c r="G61" s="121"/>
      <c r="H61" s="126">
        <f>SUM(Logiciel[[#This Row],[MONTANT CAF REALISE ]:[MONTANT DD ET AUTRES TAXES HTVA]])</f>
        <v>0</v>
      </c>
      <c r="I61" s="35"/>
      <c r="J61" s="119"/>
      <c r="K61" s="55">
        <f>IF(Logiciel[[#This Row],[MOTIF]]="",0,Logiciel[[#This Row],[MONTANT CAF REALISE ]])</f>
        <v>0</v>
      </c>
      <c r="L61" s="55">
        <f>IF(Logiciel[[#This Row],[MOTIF]]="",0,Logiciel[[#This Row],[MONTANT DD ET AUTRES TAXES HTVA]])</f>
        <v>0</v>
      </c>
      <c r="M61" s="56">
        <f>SUM(Logiciel[[#This Row],[MONTANT CAF REJETE]:[MONTANT DD ET AUTRES TAXES HTVA REJETE]])</f>
        <v>0</v>
      </c>
      <c r="N61" s="42"/>
      <c r="P61" s="49">
        <f>Logiciel[[#This Row],[COÛT TOTAL REALISE]]-Logiciel[[#This Row],[COÛT TOTAL REJET]]</f>
        <v>0</v>
      </c>
    </row>
    <row r="62" spans="1:16" ht="15.75" thickBot="1">
      <c r="A62" s="218" t="str">
        <f>IF(ISBLANK(Logiciel[[#This Row],[DATE]]),"",ROW(Logiciel[[#This Row],[NUM]])-ROW($A$19))</f>
        <v/>
      </c>
      <c r="B62" s="47"/>
      <c r="C62" s="128"/>
      <c r="D62" s="129"/>
      <c r="E62" s="128"/>
      <c r="F62" s="121"/>
      <c r="G62" s="121"/>
      <c r="H62" s="126">
        <f>SUM(Logiciel[[#This Row],[MONTANT CAF REALISE ]:[MONTANT DD ET AUTRES TAXES HTVA]])</f>
        <v>0</v>
      </c>
      <c r="I62" s="35"/>
      <c r="J62" s="119"/>
      <c r="K62" s="55">
        <f>IF(Logiciel[[#This Row],[MOTIF]]="",0,Logiciel[[#This Row],[MONTANT CAF REALISE ]])</f>
        <v>0</v>
      </c>
      <c r="L62" s="55">
        <f>IF(Logiciel[[#This Row],[MOTIF]]="",0,Logiciel[[#This Row],[MONTANT DD ET AUTRES TAXES HTVA]])</f>
        <v>0</v>
      </c>
      <c r="M62" s="56">
        <f>SUM(Logiciel[[#This Row],[MONTANT CAF REJETE]:[MONTANT DD ET AUTRES TAXES HTVA REJETE]])</f>
        <v>0</v>
      </c>
      <c r="N62" s="42"/>
      <c r="P62" s="49">
        <f>Logiciel[[#This Row],[COÛT TOTAL REALISE]]-Logiciel[[#This Row],[COÛT TOTAL REJET]]</f>
        <v>0</v>
      </c>
    </row>
    <row r="63" spans="1:16" ht="15.75" thickBot="1">
      <c r="A63" s="218" t="str">
        <f>IF(ISBLANK(Logiciel[[#This Row],[DATE]]),"",ROW(Logiciel[[#This Row],[NUM]])-ROW($A$19))</f>
        <v/>
      </c>
      <c r="B63" s="47"/>
      <c r="C63" s="128"/>
      <c r="D63" s="129"/>
      <c r="E63" s="128"/>
      <c r="F63" s="121"/>
      <c r="G63" s="121"/>
      <c r="H63" s="126">
        <f>SUM(Logiciel[[#This Row],[MONTANT CAF REALISE ]:[MONTANT DD ET AUTRES TAXES HTVA]])</f>
        <v>0</v>
      </c>
      <c r="I63" s="35"/>
      <c r="J63" s="119"/>
      <c r="K63" s="55">
        <f>IF(Logiciel[[#This Row],[MOTIF]]="",0,Logiciel[[#This Row],[MONTANT CAF REALISE ]])</f>
        <v>0</v>
      </c>
      <c r="L63" s="55">
        <f>IF(Logiciel[[#This Row],[MOTIF]]="",0,Logiciel[[#This Row],[MONTANT DD ET AUTRES TAXES HTVA]])</f>
        <v>0</v>
      </c>
      <c r="M63" s="56">
        <f>SUM(Logiciel[[#This Row],[MONTANT CAF REJETE]:[MONTANT DD ET AUTRES TAXES HTVA REJETE]])</f>
        <v>0</v>
      </c>
      <c r="N63" s="42"/>
      <c r="P63" s="49">
        <f>Logiciel[[#This Row],[COÛT TOTAL REALISE]]-Logiciel[[#This Row],[COÛT TOTAL REJET]]</f>
        <v>0</v>
      </c>
    </row>
    <row r="64" spans="1:16" ht="15.75" thickBot="1">
      <c r="A64" s="218" t="str">
        <f>IF(ISBLANK(Logiciel[[#This Row],[DATE]]),"",ROW(Logiciel[[#This Row],[NUM]])-ROW($A$19))</f>
        <v/>
      </c>
      <c r="B64" s="47"/>
      <c r="C64" s="128"/>
      <c r="D64" s="129"/>
      <c r="E64" s="128"/>
      <c r="F64" s="121"/>
      <c r="G64" s="121"/>
      <c r="H64" s="126">
        <f>SUM(Logiciel[[#This Row],[MONTANT CAF REALISE ]:[MONTANT DD ET AUTRES TAXES HTVA]])</f>
        <v>0</v>
      </c>
      <c r="I64" s="35"/>
      <c r="J64" s="119"/>
      <c r="K64" s="55">
        <f>IF(Logiciel[[#This Row],[MOTIF]]="",0,Logiciel[[#This Row],[MONTANT CAF REALISE ]])</f>
        <v>0</v>
      </c>
      <c r="L64" s="55">
        <f>IF(Logiciel[[#This Row],[MOTIF]]="",0,Logiciel[[#This Row],[MONTANT DD ET AUTRES TAXES HTVA]])</f>
        <v>0</v>
      </c>
      <c r="M64" s="56">
        <f>SUM(Logiciel[[#This Row],[MONTANT CAF REJETE]:[MONTANT DD ET AUTRES TAXES HTVA REJETE]])</f>
        <v>0</v>
      </c>
      <c r="N64" s="42"/>
      <c r="P64" s="49">
        <f>Logiciel[[#This Row],[COÛT TOTAL REALISE]]-Logiciel[[#This Row],[COÛT TOTAL REJET]]</f>
        <v>0</v>
      </c>
    </row>
    <row r="65" spans="1:16" ht="15.75" thickBot="1">
      <c r="A65" s="218" t="str">
        <f>IF(ISBLANK(Logiciel[[#This Row],[DATE]]),"",ROW(Logiciel[[#This Row],[NUM]])-ROW($A$19))</f>
        <v/>
      </c>
      <c r="B65" s="47"/>
      <c r="C65" s="128"/>
      <c r="D65" s="129"/>
      <c r="E65" s="128"/>
      <c r="F65" s="121"/>
      <c r="G65" s="121"/>
      <c r="H65" s="126">
        <f>SUM(Logiciel[[#This Row],[MONTANT CAF REALISE ]:[MONTANT DD ET AUTRES TAXES HTVA]])</f>
        <v>0</v>
      </c>
      <c r="I65" s="35"/>
      <c r="J65" s="119"/>
      <c r="K65" s="55">
        <f>IF(Logiciel[[#This Row],[MOTIF]]="",0,Logiciel[[#This Row],[MONTANT CAF REALISE ]])</f>
        <v>0</v>
      </c>
      <c r="L65" s="55">
        <f>IF(Logiciel[[#This Row],[MOTIF]]="",0,Logiciel[[#This Row],[MONTANT DD ET AUTRES TAXES HTVA]])</f>
        <v>0</v>
      </c>
      <c r="M65" s="56">
        <f>SUM(Logiciel[[#This Row],[MONTANT CAF REJETE]:[MONTANT DD ET AUTRES TAXES HTVA REJETE]])</f>
        <v>0</v>
      </c>
      <c r="N65" s="42"/>
      <c r="P65" s="49">
        <f>Logiciel[[#This Row],[COÛT TOTAL REALISE]]-Logiciel[[#This Row],[COÛT TOTAL REJET]]</f>
        <v>0</v>
      </c>
    </row>
    <row r="66" spans="1:16" ht="15.75" thickBot="1">
      <c r="A66" s="218" t="str">
        <f>IF(ISBLANK(Logiciel[[#This Row],[DATE]]),"",ROW(Logiciel[[#This Row],[NUM]])-ROW($A$19))</f>
        <v/>
      </c>
      <c r="B66" s="47"/>
      <c r="C66" s="128"/>
      <c r="D66" s="129"/>
      <c r="E66" s="128"/>
      <c r="F66" s="121"/>
      <c r="G66" s="121"/>
      <c r="H66" s="126">
        <f>SUM(Logiciel[[#This Row],[MONTANT CAF REALISE ]:[MONTANT DD ET AUTRES TAXES HTVA]])</f>
        <v>0</v>
      </c>
      <c r="I66" s="35"/>
      <c r="J66" s="119"/>
      <c r="K66" s="55">
        <f>IF(Logiciel[[#This Row],[MOTIF]]="",0,Logiciel[[#This Row],[MONTANT CAF REALISE ]])</f>
        <v>0</v>
      </c>
      <c r="L66" s="55">
        <f>IF(Logiciel[[#This Row],[MOTIF]]="",0,Logiciel[[#This Row],[MONTANT DD ET AUTRES TAXES HTVA]])</f>
        <v>0</v>
      </c>
      <c r="M66" s="56">
        <f>SUM(Logiciel[[#This Row],[MONTANT CAF REJETE]:[MONTANT DD ET AUTRES TAXES HTVA REJETE]])</f>
        <v>0</v>
      </c>
      <c r="N66" s="42"/>
      <c r="P66" s="49">
        <f>Logiciel[[#This Row],[COÛT TOTAL REALISE]]-Logiciel[[#This Row],[COÛT TOTAL REJET]]</f>
        <v>0</v>
      </c>
    </row>
    <row r="67" spans="1:16" ht="15.75" thickBot="1">
      <c r="A67" s="218" t="str">
        <f>IF(ISBLANK(Logiciel[[#This Row],[DATE]]),"",ROW(Logiciel[[#This Row],[NUM]])-ROW($A$19))</f>
        <v/>
      </c>
      <c r="B67" s="47"/>
      <c r="C67" s="128"/>
      <c r="D67" s="129"/>
      <c r="E67" s="128"/>
      <c r="F67" s="121"/>
      <c r="G67" s="121"/>
      <c r="H67" s="126">
        <f>SUM(Logiciel[[#This Row],[MONTANT CAF REALISE ]:[MONTANT DD ET AUTRES TAXES HTVA]])</f>
        <v>0</v>
      </c>
      <c r="I67" s="35"/>
      <c r="J67" s="119"/>
      <c r="K67" s="55">
        <f>IF(Logiciel[[#This Row],[MOTIF]]="",0,Logiciel[[#This Row],[MONTANT CAF REALISE ]])</f>
        <v>0</v>
      </c>
      <c r="L67" s="55">
        <f>IF(Logiciel[[#This Row],[MOTIF]]="",0,Logiciel[[#This Row],[MONTANT DD ET AUTRES TAXES HTVA]])</f>
        <v>0</v>
      </c>
      <c r="M67" s="56">
        <f>SUM(Logiciel[[#This Row],[MONTANT CAF REJETE]:[MONTANT DD ET AUTRES TAXES HTVA REJETE]])</f>
        <v>0</v>
      </c>
      <c r="N67" s="42"/>
      <c r="P67" s="49">
        <f>Logiciel[[#This Row],[COÛT TOTAL REALISE]]-Logiciel[[#This Row],[COÛT TOTAL REJET]]</f>
        <v>0</v>
      </c>
    </row>
    <row r="68" spans="1:16" ht="15.75" thickBot="1">
      <c r="A68" s="218" t="str">
        <f>IF(ISBLANK(Logiciel[[#This Row],[DATE]]),"",ROW(Logiciel[[#This Row],[NUM]])-ROW($A$19))</f>
        <v/>
      </c>
      <c r="B68" s="47"/>
      <c r="C68" s="128"/>
      <c r="D68" s="129"/>
      <c r="E68" s="128"/>
      <c r="F68" s="121"/>
      <c r="G68" s="121"/>
      <c r="H68" s="126">
        <f>SUM(Logiciel[[#This Row],[MONTANT CAF REALISE ]:[MONTANT DD ET AUTRES TAXES HTVA]])</f>
        <v>0</v>
      </c>
      <c r="I68" s="35"/>
      <c r="J68" s="119"/>
      <c r="K68" s="55">
        <f>IF(Logiciel[[#This Row],[MOTIF]]="",0,Logiciel[[#This Row],[MONTANT CAF REALISE ]])</f>
        <v>0</v>
      </c>
      <c r="L68" s="55">
        <f>IF(Logiciel[[#This Row],[MOTIF]]="",0,Logiciel[[#This Row],[MONTANT DD ET AUTRES TAXES HTVA]])</f>
        <v>0</v>
      </c>
      <c r="M68" s="56">
        <f>SUM(Logiciel[[#This Row],[MONTANT CAF REJETE]:[MONTANT DD ET AUTRES TAXES HTVA REJETE]])</f>
        <v>0</v>
      </c>
      <c r="N68" s="42"/>
      <c r="P68" s="49">
        <f>Logiciel[[#This Row],[COÛT TOTAL REALISE]]-Logiciel[[#This Row],[COÛT TOTAL REJET]]</f>
        <v>0</v>
      </c>
    </row>
    <row r="69" spans="1:16" ht="15.75" thickBot="1">
      <c r="A69" s="218" t="str">
        <f>IF(ISBLANK(Logiciel[[#This Row],[DATE]]),"",ROW(Logiciel[[#This Row],[NUM]])-ROW($A$19))</f>
        <v/>
      </c>
      <c r="B69" s="47"/>
      <c r="C69" s="128"/>
      <c r="D69" s="129"/>
      <c r="E69" s="128"/>
      <c r="F69" s="121"/>
      <c r="G69" s="121"/>
      <c r="H69" s="126">
        <f>SUM(Logiciel[[#This Row],[MONTANT CAF REALISE ]:[MONTANT DD ET AUTRES TAXES HTVA]])</f>
        <v>0</v>
      </c>
      <c r="I69" s="35"/>
      <c r="J69" s="119"/>
      <c r="K69" s="55">
        <f>IF(Logiciel[[#This Row],[MOTIF]]="",0,Logiciel[[#This Row],[MONTANT CAF REALISE ]])</f>
        <v>0</v>
      </c>
      <c r="L69" s="55">
        <f>IF(Logiciel[[#This Row],[MOTIF]]="",0,Logiciel[[#This Row],[MONTANT DD ET AUTRES TAXES HTVA]])</f>
        <v>0</v>
      </c>
      <c r="M69" s="56">
        <f>SUM(Logiciel[[#This Row],[MONTANT CAF REJETE]:[MONTANT DD ET AUTRES TAXES HTVA REJETE]])</f>
        <v>0</v>
      </c>
      <c r="N69" s="42"/>
      <c r="P69" s="49">
        <f>Logiciel[[#This Row],[COÛT TOTAL REALISE]]-Logiciel[[#This Row],[COÛT TOTAL REJET]]</f>
        <v>0</v>
      </c>
    </row>
    <row r="70" spans="1:16" ht="15.75" thickBot="1">
      <c r="A70" s="218" t="str">
        <f>IF(ISBLANK(Logiciel[[#This Row],[DATE]]),"",ROW(Logiciel[[#This Row],[NUM]])-ROW($A$19))</f>
        <v/>
      </c>
      <c r="B70" s="47"/>
      <c r="C70" s="128"/>
      <c r="D70" s="129"/>
      <c r="E70" s="128"/>
      <c r="F70" s="121"/>
      <c r="G70" s="121"/>
      <c r="H70" s="126">
        <f>SUM(Logiciel[[#This Row],[MONTANT CAF REALISE ]:[MONTANT DD ET AUTRES TAXES HTVA]])</f>
        <v>0</v>
      </c>
      <c r="I70" s="35"/>
      <c r="J70" s="119"/>
      <c r="K70" s="55">
        <f>IF(Logiciel[[#This Row],[MOTIF]]="",0,Logiciel[[#This Row],[MONTANT CAF REALISE ]])</f>
        <v>0</v>
      </c>
      <c r="L70" s="55">
        <f>IF(Logiciel[[#This Row],[MOTIF]]="",0,Logiciel[[#This Row],[MONTANT DD ET AUTRES TAXES HTVA]])</f>
        <v>0</v>
      </c>
      <c r="M70" s="56">
        <f>SUM(Logiciel[[#This Row],[MONTANT CAF REJETE]:[MONTANT DD ET AUTRES TAXES HTVA REJETE]])</f>
        <v>0</v>
      </c>
      <c r="N70" s="42"/>
      <c r="P70" s="49">
        <f>Logiciel[[#This Row],[COÛT TOTAL REALISE]]-Logiciel[[#This Row],[COÛT TOTAL REJET]]</f>
        <v>0</v>
      </c>
    </row>
    <row r="71" spans="1:16" ht="15.75" thickBot="1">
      <c r="A71" s="218" t="str">
        <f>IF(ISBLANK(Logiciel[[#This Row],[DATE]]),"",ROW(Logiciel[[#This Row],[NUM]])-ROW($A$19))</f>
        <v/>
      </c>
      <c r="B71" s="47"/>
      <c r="C71" s="128"/>
      <c r="D71" s="129"/>
      <c r="E71" s="128"/>
      <c r="F71" s="121"/>
      <c r="G71" s="121"/>
      <c r="H71" s="126">
        <f>SUM(Logiciel[[#This Row],[MONTANT CAF REALISE ]:[MONTANT DD ET AUTRES TAXES HTVA]])</f>
        <v>0</v>
      </c>
      <c r="I71" s="35"/>
      <c r="J71" s="119"/>
      <c r="K71" s="55">
        <f>IF(Logiciel[[#This Row],[MOTIF]]="",0,Logiciel[[#This Row],[MONTANT CAF REALISE ]])</f>
        <v>0</v>
      </c>
      <c r="L71" s="55">
        <f>IF(Logiciel[[#This Row],[MOTIF]]="",0,Logiciel[[#This Row],[MONTANT DD ET AUTRES TAXES HTVA]])</f>
        <v>0</v>
      </c>
      <c r="M71" s="56">
        <f>SUM(Logiciel[[#This Row],[MONTANT CAF REJETE]:[MONTANT DD ET AUTRES TAXES HTVA REJETE]])</f>
        <v>0</v>
      </c>
      <c r="N71" s="42"/>
      <c r="P71" s="49">
        <f>Logiciel[[#This Row],[COÛT TOTAL REALISE]]-Logiciel[[#This Row],[COÛT TOTAL REJET]]</f>
        <v>0</v>
      </c>
    </row>
    <row r="72" spans="1:16" ht="15.75" thickBot="1">
      <c r="A72" s="218" t="str">
        <f>IF(ISBLANK(Logiciel[[#This Row],[DATE]]),"",ROW(Logiciel[[#This Row],[NUM]])-ROW($A$19))</f>
        <v/>
      </c>
      <c r="B72" s="47"/>
      <c r="C72" s="128"/>
      <c r="D72" s="129"/>
      <c r="E72" s="128"/>
      <c r="F72" s="121"/>
      <c r="G72" s="121"/>
      <c r="H72" s="126">
        <f>SUM(Logiciel[[#This Row],[MONTANT CAF REALISE ]:[MONTANT DD ET AUTRES TAXES HTVA]])</f>
        <v>0</v>
      </c>
      <c r="I72" s="35"/>
      <c r="J72" s="119"/>
      <c r="K72" s="55">
        <f>IF(Logiciel[[#This Row],[MOTIF]]="",0,Logiciel[[#This Row],[MONTANT CAF REALISE ]])</f>
        <v>0</v>
      </c>
      <c r="L72" s="55">
        <f>IF(Logiciel[[#This Row],[MOTIF]]="",0,Logiciel[[#This Row],[MONTANT DD ET AUTRES TAXES HTVA]])</f>
        <v>0</v>
      </c>
      <c r="M72" s="56">
        <f>SUM(Logiciel[[#This Row],[MONTANT CAF REJETE]:[MONTANT DD ET AUTRES TAXES HTVA REJETE]])</f>
        <v>0</v>
      </c>
      <c r="N72" s="42"/>
      <c r="P72" s="49">
        <f>Logiciel[[#This Row],[COÛT TOTAL REALISE]]-Logiciel[[#This Row],[COÛT TOTAL REJET]]</f>
        <v>0</v>
      </c>
    </row>
    <row r="73" spans="1:16" ht="15.75" thickBot="1">
      <c r="A73" s="218" t="str">
        <f>IF(ISBLANK(Logiciel[[#This Row],[DATE]]),"",ROW(Logiciel[[#This Row],[NUM]])-ROW($A$19))</f>
        <v/>
      </c>
      <c r="B73" s="47"/>
      <c r="C73" s="128"/>
      <c r="D73" s="129"/>
      <c r="E73" s="128"/>
      <c r="F73" s="121"/>
      <c r="G73" s="121"/>
      <c r="H73" s="126">
        <f>SUM(Logiciel[[#This Row],[MONTANT CAF REALISE ]:[MONTANT DD ET AUTRES TAXES HTVA]])</f>
        <v>0</v>
      </c>
      <c r="I73" s="35"/>
      <c r="J73" s="119"/>
      <c r="K73" s="55">
        <f>IF(Logiciel[[#This Row],[MOTIF]]="",0,Logiciel[[#This Row],[MONTANT CAF REALISE ]])</f>
        <v>0</v>
      </c>
      <c r="L73" s="55">
        <f>IF(Logiciel[[#This Row],[MOTIF]]="",0,Logiciel[[#This Row],[MONTANT DD ET AUTRES TAXES HTVA]])</f>
        <v>0</v>
      </c>
      <c r="M73" s="56">
        <f>SUM(Logiciel[[#This Row],[MONTANT CAF REJETE]:[MONTANT DD ET AUTRES TAXES HTVA REJETE]])</f>
        <v>0</v>
      </c>
      <c r="N73" s="42"/>
      <c r="P73" s="49">
        <f>Logiciel[[#This Row],[COÛT TOTAL REALISE]]-Logiciel[[#This Row],[COÛT TOTAL REJET]]</f>
        <v>0</v>
      </c>
    </row>
    <row r="74" spans="1:16" ht="15.75" thickBot="1">
      <c r="A74" s="218" t="str">
        <f>IF(ISBLANK(Logiciel[[#This Row],[DATE]]),"",ROW(Logiciel[[#This Row],[NUM]])-ROW($A$19))</f>
        <v/>
      </c>
      <c r="B74" s="47"/>
      <c r="C74" s="128"/>
      <c r="D74" s="129"/>
      <c r="E74" s="128"/>
      <c r="F74" s="121"/>
      <c r="G74" s="121"/>
      <c r="H74" s="126">
        <f>SUM(Logiciel[[#This Row],[MONTANT CAF REALISE ]:[MONTANT DD ET AUTRES TAXES HTVA]])</f>
        <v>0</v>
      </c>
      <c r="I74" s="35"/>
      <c r="J74" s="119"/>
      <c r="K74" s="55">
        <f>IF(Logiciel[[#This Row],[MOTIF]]="",0,Logiciel[[#This Row],[MONTANT CAF REALISE ]])</f>
        <v>0</v>
      </c>
      <c r="L74" s="55">
        <f>IF(Logiciel[[#This Row],[MOTIF]]="",0,Logiciel[[#This Row],[MONTANT DD ET AUTRES TAXES HTVA]])</f>
        <v>0</v>
      </c>
      <c r="M74" s="56">
        <f>SUM(Logiciel[[#This Row],[MONTANT CAF REJETE]:[MONTANT DD ET AUTRES TAXES HTVA REJETE]])</f>
        <v>0</v>
      </c>
      <c r="N74" s="42"/>
      <c r="P74" s="49">
        <f>Logiciel[[#This Row],[COÛT TOTAL REALISE]]-Logiciel[[#This Row],[COÛT TOTAL REJET]]</f>
        <v>0</v>
      </c>
    </row>
    <row r="75" spans="1:16" ht="15.75" thickBot="1">
      <c r="A75" s="218" t="str">
        <f>IF(ISBLANK(Logiciel[[#This Row],[DATE]]),"",ROW(Logiciel[[#This Row],[NUM]])-ROW($A$19))</f>
        <v/>
      </c>
      <c r="B75" s="47"/>
      <c r="C75" s="128"/>
      <c r="D75" s="129"/>
      <c r="E75" s="128"/>
      <c r="F75" s="121"/>
      <c r="G75" s="121"/>
      <c r="H75" s="126">
        <f>SUM(Logiciel[[#This Row],[MONTANT CAF REALISE ]:[MONTANT DD ET AUTRES TAXES HTVA]])</f>
        <v>0</v>
      </c>
      <c r="I75" s="35"/>
      <c r="J75" s="119"/>
      <c r="K75" s="55">
        <f>IF(Logiciel[[#This Row],[MOTIF]]="",0,Logiciel[[#This Row],[MONTANT CAF REALISE ]])</f>
        <v>0</v>
      </c>
      <c r="L75" s="55">
        <f>IF(Logiciel[[#This Row],[MOTIF]]="",0,Logiciel[[#This Row],[MONTANT DD ET AUTRES TAXES HTVA]])</f>
        <v>0</v>
      </c>
      <c r="M75" s="56">
        <f>SUM(Logiciel[[#This Row],[MONTANT CAF REJETE]:[MONTANT DD ET AUTRES TAXES HTVA REJETE]])</f>
        <v>0</v>
      </c>
      <c r="N75" s="42"/>
      <c r="P75" s="49">
        <f>Logiciel[[#This Row],[COÛT TOTAL REALISE]]-Logiciel[[#This Row],[COÛT TOTAL REJET]]</f>
        <v>0</v>
      </c>
    </row>
    <row r="76" spans="1:16" ht="15.75" thickBot="1">
      <c r="A76" s="218" t="str">
        <f>IF(ISBLANK(Logiciel[[#This Row],[DATE]]),"",ROW(Logiciel[[#This Row],[NUM]])-ROW($A$19))</f>
        <v/>
      </c>
      <c r="B76" s="47"/>
      <c r="C76" s="128"/>
      <c r="D76" s="129"/>
      <c r="E76" s="128"/>
      <c r="F76" s="121"/>
      <c r="G76" s="121"/>
      <c r="H76" s="126">
        <f>SUM(Logiciel[[#This Row],[MONTANT CAF REALISE ]:[MONTANT DD ET AUTRES TAXES HTVA]])</f>
        <v>0</v>
      </c>
      <c r="I76" s="35"/>
      <c r="J76" s="119"/>
      <c r="K76" s="55">
        <f>IF(Logiciel[[#This Row],[MOTIF]]="",0,Logiciel[[#This Row],[MONTANT CAF REALISE ]])</f>
        <v>0</v>
      </c>
      <c r="L76" s="55">
        <f>IF(Logiciel[[#This Row],[MOTIF]]="",0,Logiciel[[#This Row],[MONTANT DD ET AUTRES TAXES HTVA]])</f>
        <v>0</v>
      </c>
      <c r="M76" s="56">
        <f>SUM(Logiciel[[#This Row],[MONTANT CAF REJETE]:[MONTANT DD ET AUTRES TAXES HTVA REJETE]])</f>
        <v>0</v>
      </c>
      <c r="N76" s="42"/>
      <c r="P76" s="49">
        <f>Logiciel[[#This Row],[COÛT TOTAL REALISE]]-Logiciel[[#This Row],[COÛT TOTAL REJET]]</f>
        <v>0</v>
      </c>
    </row>
    <row r="77" spans="1:16" ht="15.75" thickBot="1">
      <c r="A77" s="218" t="str">
        <f>IF(ISBLANK(Logiciel[[#This Row],[DATE]]),"",ROW(Logiciel[[#This Row],[NUM]])-ROW($A$19))</f>
        <v/>
      </c>
      <c r="B77" s="47"/>
      <c r="C77" s="128"/>
      <c r="D77" s="129"/>
      <c r="E77" s="128"/>
      <c r="F77" s="121"/>
      <c r="G77" s="121"/>
      <c r="H77" s="126">
        <f>SUM(Logiciel[[#This Row],[MONTANT CAF REALISE ]:[MONTANT DD ET AUTRES TAXES HTVA]])</f>
        <v>0</v>
      </c>
      <c r="I77" s="35"/>
      <c r="J77" s="119"/>
      <c r="K77" s="55">
        <f>IF(Logiciel[[#This Row],[MOTIF]]="",0,Logiciel[[#This Row],[MONTANT CAF REALISE ]])</f>
        <v>0</v>
      </c>
      <c r="L77" s="55">
        <f>IF(Logiciel[[#This Row],[MOTIF]]="",0,Logiciel[[#This Row],[MONTANT DD ET AUTRES TAXES HTVA]])</f>
        <v>0</v>
      </c>
      <c r="M77" s="56">
        <f>SUM(Logiciel[[#This Row],[MONTANT CAF REJETE]:[MONTANT DD ET AUTRES TAXES HTVA REJETE]])</f>
        <v>0</v>
      </c>
      <c r="N77" s="42"/>
      <c r="P77" s="49">
        <f>Logiciel[[#This Row],[COÛT TOTAL REALISE]]-Logiciel[[#This Row],[COÛT TOTAL REJET]]</f>
        <v>0</v>
      </c>
    </row>
    <row r="78" spans="1:16" ht="15.75" thickBot="1">
      <c r="A78" s="218" t="str">
        <f>IF(ISBLANK(Logiciel[[#This Row],[DATE]]),"",ROW(Logiciel[[#This Row],[NUM]])-ROW($A$19))</f>
        <v/>
      </c>
      <c r="B78" s="47"/>
      <c r="C78" s="128"/>
      <c r="D78" s="129"/>
      <c r="E78" s="128"/>
      <c r="F78" s="121"/>
      <c r="G78" s="121"/>
      <c r="H78" s="126">
        <f>SUM(Logiciel[[#This Row],[MONTANT CAF REALISE ]:[MONTANT DD ET AUTRES TAXES HTVA]])</f>
        <v>0</v>
      </c>
      <c r="I78" s="35"/>
      <c r="J78" s="119"/>
      <c r="K78" s="55">
        <f>IF(Logiciel[[#This Row],[MOTIF]]="",0,Logiciel[[#This Row],[MONTANT CAF REALISE ]])</f>
        <v>0</v>
      </c>
      <c r="L78" s="55">
        <f>IF(Logiciel[[#This Row],[MOTIF]]="",0,Logiciel[[#This Row],[MONTANT DD ET AUTRES TAXES HTVA]])</f>
        <v>0</v>
      </c>
      <c r="M78" s="56">
        <f>SUM(Logiciel[[#This Row],[MONTANT CAF REJETE]:[MONTANT DD ET AUTRES TAXES HTVA REJETE]])</f>
        <v>0</v>
      </c>
      <c r="N78" s="42"/>
      <c r="P78" s="49">
        <f>Logiciel[[#This Row],[COÛT TOTAL REALISE]]-Logiciel[[#This Row],[COÛT TOTAL REJET]]</f>
        <v>0</v>
      </c>
    </row>
    <row r="79" spans="1:16" ht="15.75" thickBot="1">
      <c r="A79" s="218" t="str">
        <f>IF(ISBLANK(Logiciel[[#This Row],[DATE]]),"",ROW(Logiciel[[#This Row],[NUM]])-ROW($A$19))</f>
        <v/>
      </c>
      <c r="B79" s="47"/>
      <c r="C79" s="128"/>
      <c r="D79" s="129"/>
      <c r="E79" s="128"/>
      <c r="F79" s="121"/>
      <c r="G79" s="121"/>
      <c r="H79" s="126">
        <f>SUM(Logiciel[[#This Row],[MONTANT CAF REALISE ]:[MONTANT DD ET AUTRES TAXES HTVA]])</f>
        <v>0</v>
      </c>
      <c r="I79" s="35"/>
      <c r="J79" s="119"/>
      <c r="K79" s="55">
        <f>IF(Logiciel[[#This Row],[MOTIF]]="",0,Logiciel[[#This Row],[MONTANT CAF REALISE ]])</f>
        <v>0</v>
      </c>
      <c r="L79" s="55">
        <f>IF(Logiciel[[#This Row],[MOTIF]]="",0,Logiciel[[#This Row],[MONTANT DD ET AUTRES TAXES HTVA]])</f>
        <v>0</v>
      </c>
      <c r="M79" s="56">
        <f>SUM(Logiciel[[#This Row],[MONTANT CAF REJETE]:[MONTANT DD ET AUTRES TAXES HTVA REJETE]])</f>
        <v>0</v>
      </c>
      <c r="N79" s="42"/>
      <c r="P79" s="49">
        <f>Logiciel[[#This Row],[COÛT TOTAL REALISE]]-Logiciel[[#This Row],[COÛT TOTAL REJET]]</f>
        <v>0</v>
      </c>
    </row>
    <row r="80" spans="1:16" ht="15.75" thickBot="1">
      <c r="A80" s="218" t="str">
        <f>IF(ISBLANK(Logiciel[[#This Row],[DATE]]),"",ROW(Logiciel[[#This Row],[NUM]])-ROW($A$19))</f>
        <v/>
      </c>
      <c r="B80" s="47"/>
      <c r="C80" s="128"/>
      <c r="D80" s="129"/>
      <c r="E80" s="128"/>
      <c r="F80" s="121"/>
      <c r="G80" s="121"/>
      <c r="H80" s="126">
        <f>SUM(Logiciel[[#This Row],[MONTANT CAF REALISE ]:[MONTANT DD ET AUTRES TAXES HTVA]])</f>
        <v>0</v>
      </c>
      <c r="I80" s="35"/>
      <c r="J80" s="119"/>
      <c r="K80" s="55">
        <f>IF(Logiciel[[#This Row],[MOTIF]]="",0,Logiciel[[#This Row],[MONTANT CAF REALISE ]])</f>
        <v>0</v>
      </c>
      <c r="L80" s="55">
        <f>IF(Logiciel[[#This Row],[MOTIF]]="",0,Logiciel[[#This Row],[MONTANT DD ET AUTRES TAXES HTVA]])</f>
        <v>0</v>
      </c>
      <c r="M80" s="56">
        <f>SUM(Logiciel[[#This Row],[MONTANT CAF REJETE]:[MONTANT DD ET AUTRES TAXES HTVA REJETE]])</f>
        <v>0</v>
      </c>
      <c r="N80" s="42"/>
      <c r="P80" s="49">
        <f>Logiciel[[#This Row],[COÛT TOTAL REALISE]]-Logiciel[[#This Row],[COÛT TOTAL REJET]]</f>
        <v>0</v>
      </c>
    </row>
    <row r="81" spans="1:16" ht="15.75" thickBot="1">
      <c r="A81" s="218" t="str">
        <f>IF(ISBLANK(Logiciel[[#This Row],[DATE]]),"",ROW(Logiciel[[#This Row],[NUM]])-ROW($A$19))</f>
        <v/>
      </c>
      <c r="B81" s="47"/>
      <c r="C81" s="128"/>
      <c r="D81" s="129"/>
      <c r="E81" s="128"/>
      <c r="F81" s="121"/>
      <c r="G81" s="121"/>
      <c r="H81" s="126">
        <f>SUM(Logiciel[[#This Row],[MONTANT CAF REALISE ]:[MONTANT DD ET AUTRES TAXES HTVA]])</f>
        <v>0</v>
      </c>
      <c r="I81" s="35"/>
      <c r="J81" s="119"/>
      <c r="K81" s="55">
        <f>IF(Logiciel[[#This Row],[MOTIF]]="",0,Logiciel[[#This Row],[MONTANT CAF REALISE ]])</f>
        <v>0</v>
      </c>
      <c r="L81" s="55">
        <f>IF(Logiciel[[#This Row],[MOTIF]]="",0,Logiciel[[#This Row],[MONTANT DD ET AUTRES TAXES HTVA]])</f>
        <v>0</v>
      </c>
      <c r="M81" s="56">
        <f>SUM(Logiciel[[#This Row],[MONTANT CAF REJETE]:[MONTANT DD ET AUTRES TAXES HTVA REJETE]])</f>
        <v>0</v>
      </c>
      <c r="N81" s="42"/>
      <c r="P81" s="49">
        <f>Logiciel[[#This Row],[COÛT TOTAL REALISE]]-Logiciel[[#This Row],[COÛT TOTAL REJET]]</f>
        <v>0</v>
      </c>
    </row>
    <row r="82" spans="1:16" ht="15.75" thickBot="1">
      <c r="A82" s="218" t="str">
        <f>IF(ISBLANK(Logiciel[[#This Row],[DATE]]),"",ROW(Logiciel[[#This Row],[NUM]])-ROW($A$19))</f>
        <v/>
      </c>
      <c r="B82" s="47"/>
      <c r="C82" s="128"/>
      <c r="D82" s="129"/>
      <c r="E82" s="128"/>
      <c r="F82" s="121"/>
      <c r="G82" s="121"/>
      <c r="H82" s="126">
        <f>SUM(Logiciel[[#This Row],[MONTANT CAF REALISE ]:[MONTANT DD ET AUTRES TAXES HTVA]])</f>
        <v>0</v>
      </c>
      <c r="I82" s="35"/>
      <c r="J82" s="119"/>
      <c r="K82" s="55">
        <f>IF(Logiciel[[#This Row],[MOTIF]]="",0,Logiciel[[#This Row],[MONTANT CAF REALISE ]])</f>
        <v>0</v>
      </c>
      <c r="L82" s="55">
        <f>IF(Logiciel[[#This Row],[MOTIF]]="",0,Logiciel[[#This Row],[MONTANT DD ET AUTRES TAXES HTVA]])</f>
        <v>0</v>
      </c>
      <c r="M82" s="56">
        <f>SUM(Logiciel[[#This Row],[MONTANT CAF REJETE]:[MONTANT DD ET AUTRES TAXES HTVA REJETE]])</f>
        <v>0</v>
      </c>
      <c r="N82" s="42"/>
      <c r="P82" s="49">
        <f>Logiciel[[#This Row],[COÛT TOTAL REALISE]]-Logiciel[[#This Row],[COÛT TOTAL REJET]]</f>
        <v>0</v>
      </c>
    </row>
    <row r="83" spans="1:16" ht="15.75" thickBot="1">
      <c r="A83" s="218" t="str">
        <f>IF(ISBLANK(Logiciel[[#This Row],[DATE]]),"",ROW(Logiciel[[#This Row],[NUM]])-ROW($A$19))</f>
        <v/>
      </c>
      <c r="B83" s="47"/>
      <c r="C83" s="128"/>
      <c r="D83" s="129"/>
      <c r="E83" s="128"/>
      <c r="F83" s="121"/>
      <c r="G83" s="121"/>
      <c r="H83" s="126">
        <f>SUM(Logiciel[[#This Row],[MONTANT CAF REALISE ]:[MONTANT DD ET AUTRES TAXES HTVA]])</f>
        <v>0</v>
      </c>
      <c r="I83" s="35"/>
      <c r="J83" s="119"/>
      <c r="K83" s="55">
        <f>IF(Logiciel[[#This Row],[MOTIF]]="",0,Logiciel[[#This Row],[MONTANT CAF REALISE ]])</f>
        <v>0</v>
      </c>
      <c r="L83" s="55">
        <f>IF(Logiciel[[#This Row],[MOTIF]]="",0,Logiciel[[#This Row],[MONTANT DD ET AUTRES TAXES HTVA]])</f>
        <v>0</v>
      </c>
      <c r="M83" s="56">
        <f>SUM(Logiciel[[#This Row],[MONTANT CAF REJETE]:[MONTANT DD ET AUTRES TAXES HTVA REJETE]])</f>
        <v>0</v>
      </c>
      <c r="N83" s="42"/>
      <c r="P83" s="49">
        <f>Logiciel[[#This Row],[COÛT TOTAL REALISE]]-Logiciel[[#This Row],[COÛT TOTAL REJET]]</f>
        <v>0</v>
      </c>
    </row>
    <row r="84" spans="1:16" ht="15.75" thickBot="1">
      <c r="A84" s="218" t="str">
        <f>IF(ISBLANK(Logiciel[[#This Row],[DATE]]),"",ROW(Logiciel[[#This Row],[NUM]])-ROW($A$19))</f>
        <v/>
      </c>
      <c r="B84" s="47"/>
      <c r="C84" s="128"/>
      <c r="D84" s="129"/>
      <c r="E84" s="128"/>
      <c r="F84" s="121"/>
      <c r="G84" s="121"/>
      <c r="H84" s="126">
        <f>SUM(Logiciel[[#This Row],[MONTANT CAF REALISE ]:[MONTANT DD ET AUTRES TAXES HTVA]])</f>
        <v>0</v>
      </c>
      <c r="I84" s="35"/>
      <c r="J84" s="119"/>
      <c r="K84" s="55">
        <f>IF(Logiciel[[#This Row],[MOTIF]]="",0,Logiciel[[#This Row],[MONTANT CAF REALISE ]])</f>
        <v>0</v>
      </c>
      <c r="L84" s="55">
        <f>IF(Logiciel[[#This Row],[MOTIF]]="",0,Logiciel[[#This Row],[MONTANT DD ET AUTRES TAXES HTVA]])</f>
        <v>0</v>
      </c>
      <c r="M84" s="56">
        <f>SUM(Logiciel[[#This Row],[MONTANT CAF REJETE]:[MONTANT DD ET AUTRES TAXES HTVA REJETE]])</f>
        <v>0</v>
      </c>
      <c r="N84" s="42"/>
      <c r="P84" s="49">
        <f>Logiciel[[#This Row],[COÛT TOTAL REALISE]]-Logiciel[[#This Row],[COÛT TOTAL REJET]]</f>
        <v>0</v>
      </c>
    </row>
    <row r="85" spans="1:16" ht="15.75" thickBot="1">
      <c r="A85" s="218" t="str">
        <f>IF(ISBLANK(Logiciel[[#This Row],[DATE]]),"",ROW(Logiciel[[#This Row],[NUM]])-ROW($A$19))</f>
        <v/>
      </c>
      <c r="B85" s="47"/>
      <c r="C85" s="128"/>
      <c r="D85" s="129"/>
      <c r="E85" s="128"/>
      <c r="F85" s="121"/>
      <c r="G85" s="121"/>
      <c r="H85" s="126">
        <f>SUM(Logiciel[[#This Row],[MONTANT CAF REALISE ]:[MONTANT DD ET AUTRES TAXES HTVA]])</f>
        <v>0</v>
      </c>
      <c r="I85" s="35"/>
      <c r="J85" s="119"/>
      <c r="K85" s="55">
        <f>IF(Logiciel[[#This Row],[MOTIF]]="",0,Logiciel[[#This Row],[MONTANT CAF REALISE ]])</f>
        <v>0</v>
      </c>
      <c r="L85" s="55">
        <f>IF(Logiciel[[#This Row],[MOTIF]]="",0,Logiciel[[#This Row],[MONTANT DD ET AUTRES TAXES HTVA]])</f>
        <v>0</v>
      </c>
      <c r="M85" s="56">
        <f>SUM(Logiciel[[#This Row],[MONTANT CAF REJETE]:[MONTANT DD ET AUTRES TAXES HTVA REJETE]])</f>
        <v>0</v>
      </c>
      <c r="N85" s="42"/>
      <c r="P85" s="49">
        <f>Logiciel[[#This Row],[COÛT TOTAL REALISE]]-Logiciel[[#This Row],[COÛT TOTAL REJET]]</f>
        <v>0</v>
      </c>
    </row>
    <row r="86" spans="1:16" ht="15.75" thickBot="1">
      <c r="A86" s="218" t="str">
        <f>IF(ISBLANK(Logiciel[[#This Row],[DATE]]),"",ROW(Logiciel[[#This Row],[NUM]])-ROW($A$19))</f>
        <v/>
      </c>
      <c r="B86" s="47"/>
      <c r="C86" s="128"/>
      <c r="D86" s="129"/>
      <c r="E86" s="128"/>
      <c r="F86" s="121"/>
      <c r="G86" s="121"/>
      <c r="H86" s="126">
        <f>SUM(Logiciel[[#This Row],[MONTANT CAF REALISE ]:[MONTANT DD ET AUTRES TAXES HTVA]])</f>
        <v>0</v>
      </c>
      <c r="I86" s="35"/>
      <c r="J86" s="119"/>
      <c r="K86" s="55">
        <f>IF(Logiciel[[#This Row],[MOTIF]]="",0,Logiciel[[#This Row],[MONTANT CAF REALISE ]])</f>
        <v>0</v>
      </c>
      <c r="L86" s="55">
        <f>IF(Logiciel[[#This Row],[MOTIF]]="",0,Logiciel[[#This Row],[MONTANT DD ET AUTRES TAXES HTVA]])</f>
        <v>0</v>
      </c>
      <c r="M86" s="56">
        <f>SUM(Logiciel[[#This Row],[MONTANT CAF REJETE]:[MONTANT DD ET AUTRES TAXES HTVA REJETE]])</f>
        <v>0</v>
      </c>
      <c r="N86" s="42"/>
      <c r="P86" s="49">
        <f>Logiciel[[#This Row],[COÛT TOTAL REALISE]]-Logiciel[[#This Row],[COÛT TOTAL REJET]]</f>
        <v>0</v>
      </c>
    </row>
    <row r="87" spans="1:16" ht="15.75" thickBot="1">
      <c r="A87" s="218" t="str">
        <f>IF(ISBLANK(Logiciel[[#This Row],[DATE]]),"",ROW(Logiciel[[#This Row],[NUM]])-ROW($A$19))</f>
        <v/>
      </c>
      <c r="B87" s="47"/>
      <c r="C87" s="128"/>
      <c r="D87" s="129"/>
      <c r="E87" s="128"/>
      <c r="F87" s="121"/>
      <c r="G87" s="121"/>
      <c r="H87" s="126">
        <f>SUM(Logiciel[[#This Row],[MONTANT CAF REALISE ]:[MONTANT DD ET AUTRES TAXES HTVA]])</f>
        <v>0</v>
      </c>
      <c r="I87" s="35"/>
      <c r="J87" s="119"/>
      <c r="K87" s="55">
        <f>IF(Logiciel[[#This Row],[MOTIF]]="",0,Logiciel[[#This Row],[MONTANT CAF REALISE ]])</f>
        <v>0</v>
      </c>
      <c r="L87" s="55">
        <f>IF(Logiciel[[#This Row],[MOTIF]]="",0,Logiciel[[#This Row],[MONTANT DD ET AUTRES TAXES HTVA]])</f>
        <v>0</v>
      </c>
      <c r="M87" s="56">
        <f>SUM(Logiciel[[#This Row],[MONTANT CAF REJETE]:[MONTANT DD ET AUTRES TAXES HTVA REJETE]])</f>
        <v>0</v>
      </c>
      <c r="N87" s="42"/>
      <c r="P87" s="49">
        <f>Logiciel[[#This Row],[COÛT TOTAL REALISE]]-Logiciel[[#This Row],[COÛT TOTAL REJET]]</f>
        <v>0</v>
      </c>
    </row>
    <row r="88" spans="1:16" ht="15.75" thickBot="1">
      <c r="A88" s="218" t="str">
        <f>IF(ISBLANK(Logiciel[[#This Row],[DATE]]),"",ROW(Logiciel[[#This Row],[NUM]])-ROW($A$19))</f>
        <v/>
      </c>
      <c r="B88" s="47"/>
      <c r="C88" s="128"/>
      <c r="D88" s="129"/>
      <c r="E88" s="128"/>
      <c r="F88" s="121"/>
      <c r="G88" s="121"/>
      <c r="H88" s="126">
        <f>SUM(Logiciel[[#This Row],[MONTANT CAF REALISE ]:[MONTANT DD ET AUTRES TAXES HTVA]])</f>
        <v>0</v>
      </c>
      <c r="I88" s="35"/>
      <c r="J88" s="119"/>
      <c r="K88" s="55">
        <f>IF(Logiciel[[#This Row],[MOTIF]]="",0,Logiciel[[#This Row],[MONTANT CAF REALISE ]])</f>
        <v>0</v>
      </c>
      <c r="L88" s="55">
        <f>IF(Logiciel[[#This Row],[MOTIF]]="",0,Logiciel[[#This Row],[MONTANT DD ET AUTRES TAXES HTVA]])</f>
        <v>0</v>
      </c>
      <c r="M88" s="56">
        <f>SUM(Logiciel[[#This Row],[MONTANT CAF REJETE]:[MONTANT DD ET AUTRES TAXES HTVA REJETE]])</f>
        <v>0</v>
      </c>
      <c r="N88" s="42"/>
      <c r="P88" s="49">
        <f>Logiciel[[#This Row],[COÛT TOTAL REALISE]]-Logiciel[[#This Row],[COÛT TOTAL REJET]]</f>
        <v>0</v>
      </c>
    </row>
    <row r="89" spans="1:16" ht="15.75" thickBot="1">
      <c r="A89" s="218" t="str">
        <f>IF(ISBLANK(Logiciel[[#This Row],[DATE]]),"",ROW(Logiciel[[#This Row],[NUM]])-ROW($A$19))</f>
        <v/>
      </c>
      <c r="B89" s="47"/>
      <c r="C89" s="128"/>
      <c r="D89" s="129"/>
      <c r="E89" s="128"/>
      <c r="F89" s="121"/>
      <c r="G89" s="121"/>
      <c r="H89" s="126">
        <f>SUM(Logiciel[[#This Row],[MONTANT CAF REALISE ]:[MONTANT DD ET AUTRES TAXES HTVA]])</f>
        <v>0</v>
      </c>
      <c r="I89" s="35"/>
      <c r="J89" s="119"/>
      <c r="K89" s="55">
        <f>IF(Logiciel[[#This Row],[MOTIF]]="",0,Logiciel[[#This Row],[MONTANT CAF REALISE ]])</f>
        <v>0</v>
      </c>
      <c r="L89" s="55">
        <f>IF(Logiciel[[#This Row],[MOTIF]]="",0,Logiciel[[#This Row],[MONTANT DD ET AUTRES TAXES HTVA]])</f>
        <v>0</v>
      </c>
      <c r="M89" s="56">
        <f>SUM(Logiciel[[#This Row],[MONTANT CAF REJETE]:[MONTANT DD ET AUTRES TAXES HTVA REJETE]])</f>
        <v>0</v>
      </c>
      <c r="N89" s="42"/>
      <c r="P89" s="49">
        <f>Logiciel[[#This Row],[COÛT TOTAL REALISE]]-Logiciel[[#This Row],[COÛT TOTAL REJET]]</f>
        <v>0</v>
      </c>
    </row>
    <row r="90" spans="1:16" ht="15.75" thickBot="1">
      <c r="A90" s="218" t="str">
        <f>IF(ISBLANK(Logiciel[[#This Row],[DATE]]),"",ROW(Logiciel[[#This Row],[NUM]])-ROW($A$19))</f>
        <v/>
      </c>
      <c r="B90" s="47"/>
      <c r="C90" s="128"/>
      <c r="D90" s="129"/>
      <c r="E90" s="128"/>
      <c r="F90" s="121"/>
      <c r="G90" s="121"/>
      <c r="H90" s="126">
        <f>SUM(Logiciel[[#This Row],[MONTANT CAF REALISE ]:[MONTANT DD ET AUTRES TAXES HTVA]])</f>
        <v>0</v>
      </c>
      <c r="I90" s="35"/>
      <c r="J90" s="119"/>
      <c r="K90" s="55">
        <f>IF(Logiciel[[#This Row],[MOTIF]]="",0,Logiciel[[#This Row],[MONTANT CAF REALISE ]])</f>
        <v>0</v>
      </c>
      <c r="L90" s="55">
        <f>IF(Logiciel[[#This Row],[MOTIF]]="",0,Logiciel[[#This Row],[MONTANT DD ET AUTRES TAXES HTVA]])</f>
        <v>0</v>
      </c>
      <c r="M90" s="56">
        <f>SUM(Logiciel[[#This Row],[MONTANT CAF REJETE]:[MONTANT DD ET AUTRES TAXES HTVA REJETE]])</f>
        <v>0</v>
      </c>
      <c r="N90" s="42"/>
      <c r="P90" s="49">
        <f>Logiciel[[#This Row],[COÛT TOTAL REALISE]]-Logiciel[[#This Row],[COÛT TOTAL REJET]]</f>
        <v>0</v>
      </c>
    </row>
    <row r="91" spans="1:16" ht="15.75" thickBot="1">
      <c r="A91" s="218" t="str">
        <f>IF(ISBLANK(Logiciel[[#This Row],[DATE]]),"",ROW(Logiciel[[#This Row],[NUM]])-ROW($A$19))</f>
        <v/>
      </c>
      <c r="B91" s="47"/>
      <c r="C91" s="128"/>
      <c r="D91" s="129"/>
      <c r="E91" s="128"/>
      <c r="F91" s="121"/>
      <c r="G91" s="121"/>
      <c r="H91" s="126">
        <f>SUM(Logiciel[[#This Row],[MONTANT CAF REALISE ]:[MONTANT DD ET AUTRES TAXES HTVA]])</f>
        <v>0</v>
      </c>
      <c r="I91" s="35"/>
      <c r="J91" s="119"/>
      <c r="K91" s="55">
        <f>IF(Logiciel[[#This Row],[MOTIF]]="",0,Logiciel[[#This Row],[MONTANT CAF REALISE ]])</f>
        <v>0</v>
      </c>
      <c r="L91" s="55">
        <f>IF(Logiciel[[#This Row],[MOTIF]]="",0,Logiciel[[#This Row],[MONTANT DD ET AUTRES TAXES HTVA]])</f>
        <v>0</v>
      </c>
      <c r="M91" s="56">
        <f>SUM(Logiciel[[#This Row],[MONTANT CAF REJETE]:[MONTANT DD ET AUTRES TAXES HTVA REJETE]])</f>
        <v>0</v>
      </c>
      <c r="N91" s="42"/>
      <c r="P91" s="49">
        <f>Logiciel[[#This Row],[COÛT TOTAL REALISE]]-Logiciel[[#This Row],[COÛT TOTAL REJET]]</f>
        <v>0</v>
      </c>
    </row>
    <row r="92" spans="1:16" ht="15.75" thickBot="1">
      <c r="A92" s="218" t="str">
        <f>IF(ISBLANK(Logiciel[[#This Row],[DATE]]),"",ROW(Logiciel[[#This Row],[NUM]])-ROW($A$19))</f>
        <v/>
      </c>
      <c r="B92" s="47"/>
      <c r="C92" s="128"/>
      <c r="D92" s="129"/>
      <c r="E92" s="128"/>
      <c r="F92" s="121"/>
      <c r="G92" s="121"/>
      <c r="H92" s="126">
        <f>SUM(Logiciel[[#This Row],[MONTANT CAF REALISE ]:[MONTANT DD ET AUTRES TAXES HTVA]])</f>
        <v>0</v>
      </c>
      <c r="I92" s="35"/>
      <c r="J92" s="119"/>
      <c r="K92" s="55">
        <f>IF(Logiciel[[#This Row],[MOTIF]]="",0,Logiciel[[#This Row],[MONTANT CAF REALISE ]])</f>
        <v>0</v>
      </c>
      <c r="L92" s="55">
        <f>IF(Logiciel[[#This Row],[MOTIF]]="",0,Logiciel[[#This Row],[MONTANT DD ET AUTRES TAXES HTVA]])</f>
        <v>0</v>
      </c>
      <c r="M92" s="56">
        <f>SUM(Logiciel[[#This Row],[MONTANT CAF REJETE]:[MONTANT DD ET AUTRES TAXES HTVA REJETE]])</f>
        <v>0</v>
      </c>
      <c r="N92" s="42"/>
      <c r="P92" s="49">
        <f>Logiciel[[#This Row],[COÛT TOTAL REALISE]]-Logiciel[[#This Row],[COÛT TOTAL REJET]]</f>
        <v>0</v>
      </c>
    </row>
    <row r="93" spans="1:16" ht="15.75" thickBot="1">
      <c r="A93" s="218" t="str">
        <f>IF(ISBLANK(Logiciel[[#This Row],[DATE]]),"",ROW(Logiciel[[#This Row],[NUM]])-ROW($A$19))</f>
        <v/>
      </c>
      <c r="B93" s="47"/>
      <c r="C93" s="128"/>
      <c r="D93" s="129"/>
      <c r="E93" s="128"/>
      <c r="F93" s="121"/>
      <c r="G93" s="121"/>
      <c r="H93" s="126">
        <f>SUM(Logiciel[[#This Row],[MONTANT CAF REALISE ]:[MONTANT DD ET AUTRES TAXES HTVA]])</f>
        <v>0</v>
      </c>
      <c r="I93" s="35"/>
      <c r="J93" s="119"/>
      <c r="K93" s="55">
        <f>IF(Logiciel[[#This Row],[MOTIF]]="",0,Logiciel[[#This Row],[MONTANT CAF REALISE ]])</f>
        <v>0</v>
      </c>
      <c r="L93" s="55">
        <f>IF(Logiciel[[#This Row],[MOTIF]]="",0,Logiciel[[#This Row],[MONTANT DD ET AUTRES TAXES HTVA]])</f>
        <v>0</v>
      </c>
      <c r="M93" s="56">
        <f>SUM(Logiciel[[#This Row],[MONTANT CAF REJETE]:[MONTANT DD ET AUTRES TAXES HTVA REJETE]])</f>
        <v>0</v>
      </c>
      <c r="N93" s="42"/>
      <c r="P93" s="49">
        <f>Logiciel[[#This Row],[COÛT TOTAL REALISE]]-Logiciel[[#This Row],[COÛT TOTAL REJET]]</f>
        <v>0</v>
      </c>
    </row>
    <row r="94" spans="1:16" ht="15.75" thickBot="1">
      <c r="A94" s="218" t="str">
        <f>IF(ISBLANK(Logiciel[[#This Row],[DATE]]),"",ROW(Logiciel[[#This Row],[NUM]])-ROW($A$19))</f>
        <v/>
      </c>
      <c r="B94" s="47"/>
      <c r="C94" s="128"/>
      <c r="D94" s="129"/>
      <c r="E94" s="128"/>
      <c r="F94" s="121"/>
      <c r="G94" s="121"/>
      <c r="H94" s="126">
        <f>SUM(Logiciel[[#This Row],[MONTANT CAF REALISE ]:[MONTANT DD ET AUTRES TAXES HTVA]])</f>
        <v>0</v>
      </c>
      <c r="I94" s="35"/>
      <c r="J94" s="119"/>
      <c r="K94" s="55">
        <f>IF(Logiciel[[#This Row],[MOTIF]]="",0,Logiciel[[#This Row],[MONTANT CAF REALISE ]])</f>
        <v>0</v>
      </c>
      <c r="L94" s="55">
        <f>IF(Logiciel[[#This Row],[MOTIF]]="",0,Logiciel[[#This Row],[MONTANT DD ET AUTRES TAXES HTVA]])</f>
        <v>0</v>
      </c>
      <c r="M94" s="56">
        <f>SUM(Logiciel[[#This Row],[MONTANT CAF REJETE]:[MONTANT DD ET AUTRES TAXES HTVA REJETE]])</f>
        <v>0</v>
      </c>
      <c r="N94" s="42"/>
      <c r="P94" s="49">
        <f>Logiciel[[#This Row],[COÛT TOTAL REALISE]]-Logiciel[[#This Row],[COÛT TOTAL REJET]]</f>
        <v>0</v>
      </c>
    </row>
    <row r="95" spans="1:16" ht="15.75" thickBot="1">
      <c r="A95" s="218" t="str">
        <f>IF(ISBLANK(Logiciel[[#This Row],[DATE]]),"",ROW(Logiciel[[#This Row],[NUM]])-ROW($A$19))</f>
        <v/>
      </c>
      <c r="B95" s="47"/>
      <c r="C95" s="128"/>
      <c r="D95" s="129"/>
      <c r="E95" s="128"/>
      <c r="F95" s="121"/>
      <c r="G95" s="121"/>
      <c r="H95" s="126">
        <f>SUM(Logiciel[[#This Row],[MONTANT CAF REALISE ]:[MONTANT DD ET AUTRES TAXES HTVA]])</f>
        <v>0</v>
      </c>
      <c r="I95" s="35"/>
      <c r="J95" s="119"/>
      <c r="K95" s="55">
        <f>IF(Logiciel[[#This Row],[MOTIF]]="",0,Logiciel[[#This Row],[MONTANT CAF REALISE ]])</f>
        <v>0</v>
      </c>
      <c r="L95" s="55">
        <f>IF(Logiciel[[#This Row],[MOTIF]]="",0,Logiciel[[#This Row],[MONTANT DD ET AUTRES TAXES HTVA]])</f>
        <v>0</v>
      </c>
      <c r="M95" s="56">
        <f>SUM(Logiciel[[#This Row],[MONTANT CAF REJETE]:[MONTANT DD ET AUTRES TAXES HTVA REJETE]])</f>
        <v>0</v>
      </c>
      <c r="N95" s="42"/>
      <c r="P95" s="49">
        <f>Logiciel[[#This Row],[COÛT TOTAL REALISE]]-Logiciel[[#This Row],[COÛT TOTAL REJET]]</f>
        <v>0</v>
      </c>
    </row>
    <row r="96" spans="1:16" ht="15.75" thickBot="1">
      <c r="A96" s="218" t="str">
        <f>IF(ISBLANK(Logiciel[[#This Row],[DATE]]),"",ROW(Logiciel[[#This Row],[NUM]])-ROW($A$19))</f>
        <v/>
      </c>
      <c r="B96" s="47"/>
      <c r="C96" s="128"/>
      <c r="D96" s="129"/>
      <c r="E96" s="128"/>
      <c r="F96" s="121"/>
      <c r="G96" s="121"/>
      <c r="H96" s="126">
        <f>SUM(Logiciel[[#This Row],[MONTANT CAF REALISE ]:[MONTANT DD ET AUTRES TAXES HTVA]])</f>
        <v>0</v>
      </c>
      <c r="I96" s="35"/>
      <c r="J96" s="119"/>
      <c r="K96" s="55">
        <f>IF(Logiciel[[#This Row],[MOTIF]]="",0,Logiciel[[#This Row],[MONTANT CAF REALISE ]])</f>
        <v>0</v>
      </c>
      <c r="L96" s="55">
        <f>IF(Logiciel[[#This Row],[MOTIF]]="",0,Logiciel[[#This Row],[MONTANT DD ET AUTRES TAXES HTVA]])</f>
        <v>0</v>
      </c>
      <c r="M96" s="56">
        <f>SUM(Logiciel[[#This Row],[MONTANT CAF REJETE]:[MONTANT DD ET AUTRES TAXES HTVA REJETE]])</f>
        <v>0</v>
      </c>
      <c r="N96" s="42"/>
      <c r="P96" s="49">
        <f>Logiciel[[#This Row],[COÛT TOTAL REALISE]]-Logiciel[[#This Row],[COÛT TOTAL REJET]]</f>
        <v>0</v>
      </c>
    </row>
    <row r="97" spans="1:16" ht="15.75" thickBot="1">
      <c r="A97" s="218" t="str">
        <f>IF(ISBLANK(Logiciel[[#This Row],[DATE]]),"",ROW(Logiciel[[#This Row],[NUM]])-ROW($A$19))</f>
        <v/>
      </c>
      <c r="B97" s="47"/>
      <c r="C97" s="128"/>
      <c r="D97" s="129"/>
      <c r="E97" s="128"/>
      <c r="F97" s="121"/>
      <c r="G97" s="121"/>
      <c r="H97" s="126">
        <f>SUM(Logiciel[[#This Row],[MONTANT CAF REALISE ]:[MONTANT DD ET AUTRES TAXES HTVA]])</f>
        <v>0</v>
      </c>
      <c r="I97" s="35"/>
      <c r="J97" s="119"/>
      <c r="K97" s="55">
        <f>IF(Logiciel[[#This Row],[MOTIF]]="",0,Logiciel[[#This Row],[MONTANT CAF REALISE ]])</f>
        <v>0</v>
      </c>
      <c r="L97" s="55">
        <f>IF(Logiciel[[#This Row],[MOTIF]]="",0,Logiciel[[#This Row],[MONTANT DD ET AUTRES TAXES HTVA]])</f>
        <v>0</v>
      </c>
      <c r="M97" s="56">
        <f>SUM(Logiciel[[#This Row],[MONTANT CAF REJETE]:[MONTANT DD ET AUTRES TAXES HTVA REJETE]])</f>
        <v>0</v>
      </c>
      <c r="N97" s="42"/>
      <c r="P97" s="49">
        <f>Logiciel[[#This Row],[COÛT TOTAL REALISE]]-Logiciel[[#This Row],[COÛT TOTAL REJET]]</f>
        <v>0</v>
      </c>
    </row>
    <row r="98" spans="1:16" ht="15.75" thickBot="1">
      <c r="A98" s="218" t="str">
        <f>IF(ISBLANK(Logiciel[[#This Row],[DATE]]),"",ROW(Logiciel[[#This Row],[NUM]])-ROW($A$19))</f>
        <v/>
      </c>
      <c r="B98" s="47"/>
      <c r="C98" s="128"/>
      <c r="D98" s="129"/>
      <c r="E98" s="128"/>
      <c r="F98" s="121"/>
      <c r="G98" s="121"/>
      <c r="H98" s="126">
        <f>SUM(Logiciel[[#This Row],[MONTANT CAF REALISE ]:[MONTANT DD ET AUTRES TAXES HTVA]])</f>
        <v>0</v>
      </c>
      <c r="I98" s="35"/>
      <c r="J98" s="119"/>
      <c r="K98" s="55">
        <f>IF(Logiciel[[#This Row],[MOTIF]]="",0,Logiciel[[#This Row],[MONTANT CAF REALISE ]])</f>
        <v>0</v>
      </c>
      <c r="L98" s="55">
        <f>IF(Logiciel[[#This Row],[MOTIF]]="",0,Logiciel[[#This Row],[MONTANT DD ET AUTRES TAXES HTVA]])</f>
        <v>0</v>
      </c>
      <c r="M98" s="56">
        <f>SUM(Logiciel[[#This Row],[MONTANT CAF REJETE]:[MONTANT DD ET AUTRES TAXES HTVA REJETE]])</f>
        <v>0</v>
      </c>
      <c r="N98" s="42"/>
      <c r="P98" s="49">
        <f>Logiciel[[#This Row],[COÛT TOTAL REALISE]]-Logiciel[[#This Row],[COÛT TOTAL REJET]]</f>
        <v>0</v>
      </c>
    </row>
    <row r="99" spans="1:16" ht="15.75" thickBot="1">
      <c r="A99" s="218" t="str">
        <f>IF(ISBLANK(Logiciel[[#This Row],[DATE]]),"",ROW(Logiciel[[#This Row],[NUM]])-ROW($A$19))</f>
        <v/>
      </c>
      <c r="B99" s="47"/>
      <c r="C99" s="128"/>
      <c r="D99" s="129"/>
      <c r="E99" s="128"/>
      <c r="F99" s="121"/>
      <c r="G99" s="121"/>
      <c r="H99" s="126">
        <f>SUM(Logiciel[[#This Row],[MONTANT CAF REALISE ]:[MONTANT DD ET AUTRES TAXES HTVA]])</f>
        <v>0</v>
      </c>
      <c r="I99" s="35"/>
      <c r="J99" s="119"/>
      <c r="K99" s="55">
        <f>IF(Logiciel[[#This Row],[MOTIF]]="",0,Logiciel[[#This Row],[MONTANT CAF REALISE ]])</f>
        <v>0</v>
      </c>
      <c r="L99" s="55">
        <f>IF(Logiciel[[#This Row],[MOTIF]]="",0,Logiciel[[#This Row],[MONTANT DD ET AUTRES TAXES HTVA]])</f>
        <v>0</v>
      </c>
      <c r="M99" s="56">
        <f>SUM(Logiciel[[#This Row],[MONTANT CAF REJETE]:[MONTANT DD ET AUTRES TAXES HTVA REJETE]])</f>
        <v>0</v>
      </c>
      <c r="N99" s="42"/>
      <c r="P99" s="49">
        <f>Logiciel[[#This Row],[COÛT TOTAL REALISE]]-Logiciel[[#This Row],[COÛT TOTAL REJET]]</f>
        <v>0</v>
      </c>
    </row>
    <row r="100" spans="1:16" ht="15.75" thickBot="1">
      <c r="A100" s="218" t="str">
        <f>IF(ISBLANK(Logiciel[[#This Row],[DATE]]),"",ROW(Logiciel[[#This Row],[NUM]])-ROW($A$19))</f>
        <v/>
      </c>
      <c r="B100" s="47"/>
      <c r="C100" s="128"/>
      <c r="D100" s="129"/>
      <c r="E100" s="128"/>
      <c r="F100" s="121"/>
      <c r="G100" s="121"/>
      <c r="H100" s="126">
        <f>SUM(Logiciel[[#This Row],[MONTANT CAF REALISE ]:[MONTANT DD ET AUTRES TAXES HTVA]])</f>
        <v>0</v>
      </c>
      <c r="I100" s="35"/>
      <c r="J100" s="119"/>
      <c r="K100" s="55">
        <f>IF(Logiciel[[#This Row],[MOTIF]]="",0,Logiciel[[#This Row],[MONTANT CAF REALISE ]])</f>
        <v>0</v>
      </c>
      <c r="L100" s="55">
        <f>IF(Logiciel[[#This Row],[MOTIF]]="",0,Logiciel[[#This Row],[MONTANT DD ET AUTRES TAXES HTVA]])</f>
        <v>0</v>
      </c>
      <c r="M100" s="56">
        <f>SUM(Logiciel[[#This Row],[MONTANT CAF REJETE]:[MONTANT DD ET AUTRES TAXES HTVA REJETE]])</f>
        <v>0</v>
      </c>
      <c r="N100" s="42"/>
      <c r="P100" s="49">
        <f>Logiciel[[#This Row],[COÛT TOTAL REALISE]]-Logiciel[[#This Row],[COÛT TOTAL REJET]]</f>
        <v>0</v>
      </c>
    </row>
    <row r="101" spans="1:16" ht="15.75" thickBot="1">
      <c r="A101" s="218" t="str">
        <f>IF(ISBLANK(Logiciel[[#This Row],[DATE]]),"",ROW(Logiciel[[#This Row],[NUM]])-ROW($A$19))</f>
        <v/>
      </c>
      <c r="B101" s="47"/>
      <c r="C101" s="128"/>
      <c r="D101" s="129"/>
      <c r="E101" s="128"/>
      <c r="F101" s="121"/>
      <c r="G101" s="121"/>
      <c r="H101" s="126">
        <f>SUM(Logiciel[[#This Row],[MONTANT CAF REALISE ]:[MONTANT DD ET AUTRES TAXES HTVA]])</f>
        <v>0</v>
      </c>
      <c r="I101" s="35"/>
      <c r="J101" s="119"/>
      <c r="K101" s="55">
        <f>IF(Logiciel[[#This Row],[MOTIF]]="",0,Logiciel[[#This Row],[MONTANT CAF REALISE ]])</f>
        <v>0</v>
      </c>
      <c r="L101" s="55">
        <f>IF(Logiciel[[#This Row],[MOTIF]]="",0,Logiciel[[#This Row],[MONTANT DD ET AUTRES TAXES HTVA]])</f>
        <v>0</v>
      </c>
      <c r="M101" s="56">
        <f>SUM(Logiciel[[#This Row],[MONTANT CAF REJETE]:[MONTANT DD ET AUTRES TAXES HTVA REJETE]])</f>
        <v>0</v>
      </c>
      <c r="N101" s="42"/>
      <c r="P101" s="49">
        <f>Logiciel[[#This Row],[COÛT TOTAL REALISE]]-Logiciel[[#This Row],[COÛT TOTAL REJET]]</f>
        <v>0</v>
      </c>
    </row>
    <row r="102" spans="1:16" ht="15.75" thickBot="1">
      <c r="A102" s="218" t="str">
        <f>IF(ISBLANK(Logiciel[[#This Row],[DATE]]),"",ROW(Logiciel[[#This Row],[NUM]])-ROW($A$19))</f>
        <v/>
      </c>
      <c r="B102" s="47"/>
      <c r="C102" s="128"/>
      <c r="D102" s="129"/>
      <c r="E102" s="128"/>
      <c r="F102" s="121"/>
      <c r="G102" s="121"/>
      <c r="H102" s="126">
        <f>SUM(Logiciel[[#This Row],[MONTANT CAF REALISE ]:[MONTANT DD ET AUTRES TAXES HTVA]])</f>
        <v>0</v>
      </c>
      <c r="I102" s="35"/>
      <c r="J102" s="119"/>
      <c r="K102" s="55">
        <f>IF(Logiciel[[#This Row],[MOTIF]]="",0,Logiciel[[#This Row],[MONTANT CAF REALISE ]])</f>
        <v>0</v>
      </c>
      <c r="L102" s="55">
        <f>IF(Logiciel[[#This Row],[MOTIF]]="",0,Logiciel[[#This Row],[MONTANT DD ET AUTRES TAXES HTVA]])</f>
        <v>0</v>
      </c>
      <c r="M102" s="56">
        <f>SUM(Logiciel[[#This Row],[MONTANT CAF REJETE]:[MONTANT DD ET AUTRES TAXES HTVA REJETE]])</f>
        <v>0</v>
      </c>
      <c r="N102" s="42"/>
      <c r="P102" s="49">
        <f>Logiciel[[#This Row],[COÛT TOTAL REALISE]]-Logiciel[[#This Row],[COÛT TOTAL REJET]]</f>
        <v>0</v>
      </c>
    </row>
    <row r="103" spans="1:16" ht="15.75" thickBot="1">
      <c r="A103" s="218" t="str">
        <f>IF(ISBLANK(Logiciel[[#This Row],[DATE]]),"",ROW(Logiciel[[#This Row],[NUM]])-ROW($A$19))</f>
        <v/>
      </c>
      <c r="B103" s="47"/>
      <c r="C103" s="128"/>
      <c r="D103" s="129"/>
      <c r="E103" s="128"/>
      <c r="F103" s="121"/>
      <c r="G103" s="121"/>
      <c r="H103" s="126">
        <f>SUM(Logiciel[[#This Row],[MONTANT CAF REALISE ]:[MONTANT DD ET AUTRES TAXES HTVA]])</f>
        <v>0</v>
      </c>
      <c r="I103" s="35"/>
      <c r="J103" s="119"/>
      <c r="K103" s="55">
        <f>IF(Logiciel[[#This Row],[MOTIF]]="",0,Logiciel[[#This Row],[MONTANT CAF REALISE ]])</f>
        <v>0</v>
      </c>
      <c r="L103" s="55">
        <f>IF(Logiciel[[#This Row],[MOTIF]]="",0,Logiciel[[#This Row],[MONTANT DD ET AUTRES TAXES HTVA]])</f>
        <v>0</v>
      </c>
      <c r="M103" s="56">
        <f>SUM(Logiciel[[#This Row],[MONTANT CAF REJETE]:[MONTANT DD ET AUTRES TAXES HTVA REJETE]])</f>
        <v>0</v>
      </c>
      <c r="N103" s="42"/>
      <c r="P103" s="49">
        <f>Logiciel[[#This Row],[COÛT TOTAL REALISE]]-Logiciel[[#This Row],[COÛT TOTAL REJET]]</f>
        <v>0</v>
      </c>
    </row>
    <row r="104" spans="1:16" ht="15.75" thickBot="1">
      <c r="A104" s="218" t="str">
        <f>IF(ISBLANK(Logiciel[[#This Row],[DATE]]),"",ROW(Logiciel[[#This Row],[NUM]])-ROW($A$19))</f>
        <v/>
      </c>
      <c r="B104" s="47"/>
      <c r="C104" s="128"/>
      <c r="D104" s="129"/>
      <c r="E104" s="128"/>
      <c r="F104" s="121"/>
      <c r="G104" s="121"/>
      <c r="H104" s="126">
        <f>SUM(Logiciel[[#This Row],[MONTANT CAF REALISE ]:[MONTANT DD ET AUTRES TAXES HTVA]])</f>
        <v>0</v>
      </c>
      <c r="I104" s="35"/>
      <c r="J104" s="119"/>
      <c r="K104" s="55">
        <f>IF(Logiciel[[#This Row],[MOTIF]]="",0,Logiciel[[#This Row],[MONTANT CAF REALISE ]])</f>
        <v>0</v>
      </c>
      <c r="L104" s="55">
        <f>IF(Logiciel[[#This Row],[MOTIF]]="",0,Logiciel[[#This Row],[MONTANT DD ET AUTRES TAXES HTVA]])</f>
        <v>0</v>
      </c>
      <c r="M104" s="56">
        <f>SUM(Logiciel[[#This Row],[MONTANT CAF REJETE]:[MONTANT DD ET AUTRES TAXES HTVA REJETE]])</f>
        <v>0</v>
      </c>
      <c r="N104" s="42"/>
      <c r="P104" s="49">
        <f>Logiciel[[#This Row],[COÛT TOTAL REALISE]]-Logiciel[[#This Row],[COÛT TOTAL REJET]]</f>
        <v>0</v>
      </c>
    </row>
    <row r="105" spans="1:16" ht="15.75" thickBot="1">
      <c r="A105" s="218" t="str">
        <f>IF(ISBLANK(Logiciel[[#This Row],[DATE]]),"",ROW(Logiciel[[#This Row],[NUM]])-ROW($A$19))</f>
        <v/>
      </c>
      <c r="B105" s="47"/>
      <c r="C105" s="128"/>
      <c r="D105" s="129"/>
      <c r="E105" s="128"/>
      <c r="F105" s="121"/>
      <c r="G105" s="121"/>
      <c r="H105" s="126">
        <f>SUM(Logiciel[[#This Row],[MONTANT CAF REALISE ]:[MONTANT DD ET AUTRES TAXES HTVA]])</f>
        <v>0</v>
      </c>
      <c r="I105" s="35"/>
      <c r="J105" s="119"/>
      <c r="K105" s="55">
        <f>IF(Logiciel[[#This Row],[MOTIF]]="",0,Logiciel[[#This Row],[MONTANT CAF REALISE ]])</f>
        <v>0</v>
      </c>
      <c r="L105" s="55">
        <f>IF(Logiciel[[#This Row],[MOTIF]]="",0,Logiciel[[#This Row],[MONTANT DD ET AUTRES TAXES HTVA]])</f>
        <v>0</v>
      </c>
      <c r="M105" s="56">
        <f>SUM(Logiciel[[#This Row],[MONTANT CAF REJETE]:[MONTANT DD ET AUTRES TAXES HTVA REJETE]])</f>
        <v>0</v>
      </c>
      <c r="N105" s="42"/>
      <c r="P105" s="49">
        <f>Logiciel[[#This Row],[COÛT TOTAL REALISE]]-Logiciel[[#This Row],[COÛT TOTAL REJET]]</f>
        <v>0</v>
      </c>
    </row>
    <row r="106" spans="1:16" ht="15.75" thickBot="1">
      <c r="A106" s="218" t="str">
        <f>IF(ISBLANK(Logiciel[[#This Row],[DATE]]),"",ROW(Logiciel[[#This Row],[NUM]])-ROW($A$19))</f>
        <v/>
      </c>
      <c r="B106" s="47"/>
      <c r="C106" s="128"/>
      <c r="D106" s="129"/>
      <c r="E106" s="128"/>
      <c r="F106" s="121"/>
      <c r="G106" s="121"/>
      <c r="H106" s="126">
        <f>SUM(Logiciel[[#This Row],[MONTANT CAF REALISE ]:[MONTANT DD ET AUTRES TAXES HTVA]])</f>
        <v>0</v>
      </c>
      <c r="I106" s="35"/>
      <c r="J106" s="119"/>
      <c r="K106" s="55">
        <f>IF(Logiciel[[#This Row],[MOTIF]]="",0,Logiciel[[#This Row],[MONTANT CAF REALISE ]])</f>
        <v>0</v>
      </c>
      <c r="L106" s="55">
        <f>IF(Logiciel[[#This Row],[MOTIF]]="",0,Logiciel[[#This Row],[MONTANT DD ET AUTRES TAXES HTVA]])</f>
        <v>0</v>
      </c>
      <c r="M106" s="56">
        <f>SUM(Logiciel[[#This Row],[MONTANT CAF REJETE]:[MONTANT DD ET AUTRES TAXES HTVA REJETE]])</f>
        <v>0</v>
      </c>
      <c r="N106" s="42"/>
      <c r="P106" s="49">
        <f>Logiciel[[#This Row],[COÛT TOTAL REALISE]]-Logiciel[[#This Row],[COÛT TOTAL REJET]]</f>
        <v>0</v>
      </c>
    </row>
    <row r="107" spans="1:16" ht="15.75" thickBot="1">
      <c r="A107" s="218" t="str">
        <f>IF(ISBLANK(Logiciel[[#This Row],[DATE]]),"",ROW(Logiciel[[#This Row],[NUM]])-ROW($A$19))</f>
        <v/>
      </c>
      <c r="B107" s="47"/>
      <c r="C107" s="128"/>
      <c r="D107" s="129"/>
      <c r="E107" s="128"/>
      <c r="F107" s="121"/>
      <c r="G107" s="121"/>
      <c r="H107" s="126">
        <f>SUM(Logiciel[[#This Row],[MONTANT CAF REALISE ]:[MONTANT DD ET AUTRES TAXES HTVA]])</f>
        <v>0</v>
      </c>
      <c r="I107" s="35"/>
      <c r="J107" s="119"/>
      <c r="K107" s="55">
        <f>IF(Logiciel[[#This Row],[MOTIF]]="",0,Logiciel[[#This Row],[MONTANT CAF REALISE ]])</f>
        <v>0</v>
      </c>
      <c r="L107" s="55">
        <f>IF(Logiciel[[#This Row],[MOTIF]]="",0,Logiciel[[#This Row],[MONTANT DD ET AUTRES TAXES HTVA]])</f>
        <v>0</v>
      </c>
      <c r="M107" s="56">
        <f>SUM(Logiciel[[#This Row],[MONTANT CAF REJETE]:[MONTANT DD ET AUTRES TAXES HTVA REJETE]])</f>
        <v>0</v>
      </c>
      <c r="N107" s="42"/>
      <c r="P107" s="49">
        <f>Logiciel[[#This Row],[COÛT TOTAL REALISE]]-Logiciel[[#This Row],[COÛT TOTAL REJET]]</f>
        <v>0</v>
      </c>
    </row>
    <row r="108" spans="1:16" ht="15.75" thickBot="1">
      <c r="A108" s="218" t="str">
        <f>IF(ISBLANK(Logiciel[[#This Row],[DATE]]),"",ROW(Logiciel[[#This Row],[NUM]])-ROW($A$19))</f>
        <v/>
      </c>
      <c r="B108" s="47"/>
      <c r="C108" s="128"/>
      <c r="D108" s="129"/>
      <c r="E108" s="128"/>
      <c r="F108" s="121"/>
      <c r="G108" s="121"/>
      <c r="H108" s="126">
        <f>SUM(Logiciel[[#This Row],[MONTANT CAF REALISE ]:[MONTANT DD ET AUTRES TAXES HTVA]])</f>
        <v>0</v>
      </c>
      <c r="I108" s="35"/>
      <c r="J108" s="119"/>
      <c r="K108" s="55">
        <f>IF(Logiciel[[#This Row],[MOTIF]]="",0,Logiciel[[#This Row],[MONTANT CAF REALISE ]])</f>
        <v>0</v>
      </c>
      <c r="L108" s="55">
        <f>IF(Logiciel[[#This Row],[MOTIF]]="",0,Logiciel[[#This Row],[MONTANT DD ET AUTRES TAXES HTVA]])</f>
        <v>0</v>
      </c>
      <c r="M108" s="56">
        <f>SUM(Logiciel[[#This Row],[MONTANT CAF REJETE]:[MONTANT DD ET AUTRES TAXES HTVA REJETE]])</f>
        <v>0</v>
      </c>
      <c r="N108" s="42"/>
      <c r="P108" s="49">
        <f>Logiciel[[#This Row],[COÛT TOTAL REALISE]]-Logiciel[[#This Row],[COÛT TOTAL REJET]]</f>
        <v>0</v>
      </c>
    </row>
    <row r="109" spans="1:16" ht="15.75" thickBot="1">
      <c r="A109" s="218" t="str">
        <f>IF(ISBLANK(Logiciel[[#This Row],[DATE]]),"",ROW(Logiciel[[#This Row],[NUM]])-ROW($A$19))</f>
        <v/>
      </c>
      <c r="B109" s="47"/>
      <c r="C109" s="128"/>
      <c r="D109" s="129"/>
      <c r="E109" s="128"/>
      <c r="F109" s="121"/>
      <c r="G109" s="121"/>
      <c r="H109" s="126">
        <f>SUM(Logiciel[[#This Row],[MONTANT CAF REALISE ]:[MONTANT DD ET AUTRES TAXES HTVA]])</f>
        <v>0</v>
      </c>
      <c r="I109" s="35"/>
      <c r="J109" s="119"/>
      <c r="K109" s="55">
        <f>IF(Logiciel[[#This Row],[MOTIF]]="",0,Logiciel[[#This Row],[MONTANT CAF REALISE ]])</f>
        <v>0</v>
      </c>
      <c r="L109" s="55">
        <f>IF(Logiciel[[#This Row],[MOTIF]]="",0,Logiciel[[#This Row],[MONTANT DD ET AUTRES TAXES HTVA]])</f>
        <v>0</v>
      </c>
      <c r="M109" s="56">
        <f>SUM(Logiciel[[#This Row],[MONTANT CAF REJETE]:[MONTANT DD ET AUTRES TAXES HTVA REJETE]])</f>
        <v>0</v>
      </c>
      <c r="N109" s="42"/>
      <c r="P109" s="49">
        <f>Logiciel[[#This Row],[COÛT TOTAL REALISE]]-Logiciel[[#This Row],[COÛT TOTAL REJET]]</f>
        <v>0</v>
      </c>
    </row>
    <row r="110" spans="1:16" ht="15.75" thickBot="1">
      <c r="A110" s="218" t="str">
        <f>IF(ISBLANK(Logiciel[[#This Row],[DATE]]),"",ROW(Logiciel[[#This Row],[NUM]])-ROW($A$19))</f>
        <v/>
      </c>
      <c r="B110" s="47"/>
      <c r="C110" s="128"/>
      <c r="D110" s="129"/>
      <c r="E110" s="128"/>
      <c r="F110" s="121"/>
      <c r="G110" s="121"/>
      <c r="H110" s="126">
        <f>SUM(Logiciel[[#This Row],[MONTANT CAF REALISE ]:[MONTANT DD ET AUTRES TAXES HTVA]])</f>
        <v>0</v>
      </c>
      <c r="I110" s="35"/>
      <c r="J110" s="119"/>
      <c r="K110" s="55">
        <f>IF(Logiciel[[#This Row],[MOTIF]]="",0,Logiciel[[#This Row],[MONTANT CAF REALISE ]])</f>
        <v>0</v>
      </c>
      <c r="L110" s="55">
        <f>IF(Logiciel[[#This Row],[MOTIF]]="",0,Logiciel[[#This Row],[MONTANT DD ET AUTRES TAXES HTVA]])</f>
        <v>0</v>
      </c>
      <c r="M110" s="56">
        <f>SUM(Logiciel[[#This Row],[MONTANT CAF REJETE]:[MONTANT DD ET AUTRES TAXES HTVA REJETE]])</f>
        <v>0</v>
      </c>
      <c r="N110" s="42"/>
      <c r="P110" s="49">
        <f>Logiciel[[#This Row],[COÛT TOTAL REALISE]]-Logiciel[[#This Row],[COÛT TOTAL REJET]]</f>
        <v>0</v>
      </c>
    </row>
    <row r="111" spans="1:16" ht="15.75" thickBot="1">
      <c r="A111" s="218" t="str">
        <f>IF(ISBLANK(Logiciel[[#This Row],[DATE]]),"",ROW(Logiciel[[#This Row],[NUM]])-ROW($A$19))</f>
        <v/>
      </c>
      <c r="B111" s="47"/>
      <c r="C111" s="128"/>
      <c r="D111" s="129"/>
      <c r="E111" s="128"/>
      <c r="F111" s="121"/>
      <c r="G111" s="121"/>
      <c r="H111" s="126">
        <f>SUM(Logiciel[[#This Row],[MONTANT CAF REALISE ]:[MONTANT DD ET AUTRES TAXES HTVA]])</f>
        <v>0</v>
      </c>
      <c r="I111" s="35"/>
      <c r="J111" s="119"/>
      <c r="K111" s="55">
        <f>IF(Logiciel[[#This Row],[MOTIF]]="",0,Logiciel[[#This Row],[MONTANT CAF REALISE ]])</f>
        <v>0</v>
      </c>
      <c r="L111" s="55">
        <f>IF(Logiciel[[#This Row],[MOTIF]]="",0,Logiciel[[#This Row],[MONTANT DD ET AUTRES TAXES HTVA]])</f>
        <v>0</v>
      </c>
      <c r="M111" s="56">
        <f>SUM(Logiciel[[#This Row],[MONTANT CAF REJETE]:[MONTANT DD ET AUTRES TAXES HTVA REJETE]])</f>
        <v>0</v>
      </c>
      <c r="N111" s="42"/>
      <c r="P111" s="49">
        <f>Logiciel[[#This Row],[COÛT TOTAL REALISE]]-Logiciel[[#This Row],[COÛT TOTAL REJET]]</f>
        <v>0</v>
      </c>
    </row>
    <row r="112" spans="1:16" ht="15.75" thickBot="1">
      <c r="A112" s="218" t="str">
        <f>IF(ISBLANK(Logiciel[[#This Row],[DATE]]),"",ROW(Logiciel[[#This Row],[NUM]])-ROW($A$19))</f>
        <v/>
      </c>
      <c r="B112" s="47"/>
      <c r="C112" s="128"/>
      <c r="D112" s="129"/>
      <c r="E112" s="128"/>
      <c r="F112" s="121"/>
      <c r="G112" s="121"/>
      <c r="H112" s="126">
        <f>SUM(Logiciel[[#This Row],[MONTANT CAF REALISE ]:[MONTANT DD ET AUTRES TAXES HTVA]])</f>
        <v>0</v>
      </c>
      <c r="I112" s="35"/>
      <c r="J112" s="119"/>
      <c r="K112" s="55">
        <f>IF(Logiciel[[#This Row],[MOTIF]]="",0,Logiciel[[#This Row],[MONTANT CAF REALISE ]])</f>
        <v>0</v>
      </c>
      <c r="L112" s="55">
        <f>IF(Logiciel[[#This Row],[MOTIF]]="",0,Logiciel[[#This Row],[MONTANT DD ET AUTRES TAXES HTVA]])</f>
        <v>0</v>
      </c>
      <c r="M112" s="56">
        <f>SUM(Logiciel[[#This Row],[MONTANT CAF REJETE]:[MONTANT DD ET AUTRES TAXES HTVA REJETE]])</f>
        <v>0</v>
      </c>
      <c r="N112" s="42"/>
      <c r="P112" s="49">
        <f>Logiciel[[#This Row],[COÛT TOTAL REALISE]]-Logiciel[[#This Row],[COÛT TOTAL REJET]]</f>
        <v>0</v>
      </c>
    </row>
    <row r="113" spans="1:16" ht="15.75" thickBot="1">
      <c r="A113" s="218" t="str">
        <f>IF(ISBLANK(Logiciel[[#This Row],[DATE]]),"",ROW(Logiciel[[#This Row],[NUM]])-ROW($A$19))</f>
        <v/>
      </c>
      <c r="B113" s="47"/>
      <c r="C113" s="128"/>
      <c r="D113" s="129"/>
      <c r="E113" s="128"/>
      <c r="F113" s="121"/>
      <c r="G113" s="121"/>
      <c r="H113" s="126">
        <f>SUM(Logiciel[[#This Row],[MONTANT CAF REALISE ]:[MONTANT DD ET AUTRES TAXES HTVA]])</f>
        <v>0</v>
      </c>
      <c r="I113" s="35"/>
      <c r="J113" s="119"/>
      <c r="K113" s="55">
        <f>IF(Logiciel[[#This Row],[MOTIF]]="",0,Logiciel[[#This Row],[MONTANT CAF REALISE ]])</f>
        <v>0</v>
      </c>
      <c r="L113" s="55">
        <f>IF(Logiciel[[#This Row],[MOTIF]]="",0,Logiciel[[#This Row],[MONTANT DD ET AUTRES TAXES HTVA]])</f>
        <v>0</v>
      </c>
      <c r="M113" s="56">
        <f>SUM(Logiciel[[#This Row],[MONTANT CAF REJETE]:[MONTANT DD ET AUTRES TAXES HTVA REJETE]])</f>
        <v>0</v>
      </c>
      <c r="N113" s="42"/>
      <c r="P113" s="49">
        <f>Logiciel[[#This Row],[COÛT TOTAL REALISE]]-Logiciel[[#This Row],[COÛT TOTAL REJET]]</f>
        <v>0</v>
      </c>
    </row>
    <row r="114" spans="1:16" ht="15.75" thickBot="1">
      <c r="A114" s="218" t="str">
        <f>IF(ISBLANK(Logiciel[[#This Row],[DATE]]),"",ROW(Logiciel[[#This Row],[NUM]])-ROW($A$19))</f>
        <v/>
      </c>
      <c r="B114" s="47"/>
      <c r="C114" s="128"/>
      <c r="D114" s="129"/>
      <c r="E114" s="128"/>
      <c r="F114" s="121"/>
      <c r="G114" s="121"/>
      <c r="H114" s="126">
        <f>SUM(Logiciel[[#This Row],[MONTANT CAF REALISE ]:[MONTANT DD ET AUTRES TAXES HTVA]])</f>
        <v>0</v>
      </c>
      <c r="I114" s="35"/>
      <c r="J114" s="119"/>
      <c r="K114" s="55">
        <f>IF(Logiciel[[#This Row],[MOTIF]]="",0,Logiciel[[#This Row],[MONTANT CAF REALISE ]])</f>
        <v>0</v>
      </c>
      <c r="L114" s="55">
        <f>IF(Logiciel[[#This Row],[MOTIF]]="",0,Logiciel[[#This Row],[MONTANT DD ET AUTRES TAXES HTVA]])</f>
        <v>0</v>
      </c>
      <c r="M114" s="56">
        <f>SUM(Logiciel[[#This Row],[MONTANT CAF REJETE]:[MONTANT DD ET AUTRES TAXES HTVA REJETE]])</f>
        <v>0</v>
      </c>
      <c r="N114" s="42"/>
      <c r="P114" s="49">
        <f>Logiciel[[#This Row],[COÛT TOTAL REALISE]]-Logiciel[[#This Row],[COÛT TOTAL REJET]]</f>
        <v>0</v>
      </c>
    </row>
    <row r="115" spans="1:16" ht="15.75" thickBot="1">
      <c r="A115" s="218" t="str">
        <f>IF(ISBLANK(Logiciel[[#This Row],[DATE]]),"",ROW(Logiciel[[#This Row],[NUM]])-ROW($A$19))</f>
        <v/>
      </c>
      <c r="B115" s="47"/>
      <c r="C115" s="128"/>
      <c r="D115" s="129"/>
      <c r="E115" s="128"/>
      <c r="F115" s="121"/>
      <c r="G115" s="121"/>
      <c r="H115" s="126">
        <f>SUM(Logiciel[[#This Row],[MONTANT CAF REALISE ]:[MONTANT DD ET AUTRES TAXES HTVA]])</f>
        <v>0</v>
      </c>
      <c r="I115" s="35"/>
      <c r="J115" s="119"/>
      <c r="K115" s="55">
        <f>IF(Logiciel[[#This Row],[MOTIF]]="",0,Logiciel[[#This Row],[MONTANT CAF REALISE ]])</f>
        <v>0</v>
      </c>
      <c r="L115" s="55">
        <f>IF(Logiciel[[#This Row],[MOTIF]]="",0,Logiciel[[#This Row],[MONTANT DD ET AUTRES TAXES HTVA]])</f>
        <v>0</v>
      </c>
      <c r="M115" s="56">
        <f>SUM(Logiciel[[#This Row],[MONTANT CAF REJETE]:[MONTANT DD ET AUTRES TAXES HTVA REJETE]])</f>
        <v>0</v>
      </c>
      <c r="N115" s="42"/>
      <c r="P115" s="49">
        <f>Logiciel[[#This Row],[COÛT TOTAL REALISE]]-Logiciel[[#This Row],[COÛT TOTAL REJET]]</f>
        <v>0</v>
      </c>
    </row>
    <row r="116" spans="1:16" ht="15.75" thickBot="1">
      <c r="A116" s="218" t="str">
        <f>IF(ISBLANK(Logiciel[[#This Row],[DATE]]),"",ROW(Logiciel[[#This Row],[NUM]])-ROW($A$19))</f>
        <v/>
      </c>
      <c r="B116" s="47"/>
      <c r="C116" s="128"/>
      <c r="D116" s="129"/>
      <c r="E116" s="128"/>
      <c r="F116" s="121"/>
      <c r="G116" s="121"/>
      <c r="H116" s="126">
        <f>SUM(Logiciel[[#This Row],[MONTANT CAF REALISE ]:[MONTANT DD ET AUTRES TAXES HTVA]])</f>
        <v>0</v>
      </c>
      <c r="I116" s="35"/>
      <c r="J116" s="119"/>
      <c r="K116" s="55">
        <f>IF(Logiciel[[#This Row],[MOTIF]]="",0,Logiciel[[#This Row],[MONTANT CAF REALISE ]])</f>
        <v>0</v>
      </c>
      <c r="L116" s="55">
        <f>IF(Logiciel[[#This Row],[MOTIF]]="",0,Logiciel[[#This Row],[MONTANT DD ET AUTRES TAXES HTVA]])</f>
        <v>0</v>
      </c>
      <c r="M116" s="56">
        <f>SUM(Logiciel[[#This Row],[MONTANT CAF REJETE]:[MONTANT DD ET AUTRES TAXES HTVA REJETE]])</f>
        <v>0</v>
      </c>
      <c r="N116" s="42"/>
      <c r="P116" s="49">
        <f>Logiciel[[#This Row],[COÛT TOTAL REALISE]]-Logiciel[[#This Row],[COÛT TOTAL REJET]]</f>
        <v>0</v>
      </c>
    </row>
    <row r="117" spans="1:16" ht="15.75" thickBot="1">
      <c r="A117" s="218" t="str">
        <f>IF(ISBLANK(Logiciel[[#This Row],[DATE]]),"",ROW(Logiciel[[#This Row],[NUM]])-ROW($A$19))</f>
        <v/>
      </c>
      <c r="B117" s="47"/>
      <c r="C117" s="128"/>
      <c r="D117" s="129"/>
      <c r="E117" s="128"/>
      <c r="F117" s="121"/>
      <c r="G117" s="121"/>
      <c r="H117" s="126">
        <f>SUM(Logiciel[[#This Row],[MONTANT CAF REALISE ]:[MONTANT DD ET AUTRES TAXES HTVA]])</f>
        <v>0</v>
      </c>
      <c r="I117" s="35"/>
      <c r="J117" s="119"/>
      <c r="K117" s="55">
        <f>IF(Logiciel[[#This Row],[MOTIF]]="",0,Logiciel[[#This Row],[MONTANT CAF REALISE ]])</f>
        <v>0</v>
      </c>
      <c r="L117" s="55">
        <f>IF(Logiciel[[#This Row],[MOTIF]]="",0,Logiciel[[#This Row],[MONTANT DD ET AUTRES TAXES HTVA]])</f>
        <v>0</v>
      </c>
      <c r="M117" s="56">
        <f>SUM(Logiciel[[#This Row],[MONTANT CAF REJETE]:[MONTANT DD ET AUTRES TAXES HTVA REJETE]])</f>
        <v>0</v>
      </c>
      <c r="N117" s="42"/>
      <c r="P117" s="49">
        <f>Logiciel[[#This Row],[COÛT TOTAL REALISE]]-Logiciel[[#This Row],[COÛT TOTAL REJET]]</f>
        <v>0</v>
      </c>
    </row>
    <row r="118" spans="1:16" ht="15.75" thickBot="1">
      <c r="A118" s="218" t="str">
        <f>IF(ISBLANK(Logiciel[[#This Row],[DATE]]),"",ROW(Logiciel[[#This Row],[NUM]])-ROW($A$19))</f>
        <v/>
      </c>
      <c r="B118" s="47"/>
      <c r="C118" s="128"/>
      <c r="D118" s="129"/>
      <c r="E118" s="128"/>
      <c r="F118" s="121"/>
      <c r="G118" s="121"/>
      <c r="H118" s="126">
        <f>SUM(Logiciel[[#This Row],[MONTANT CAF REALISE ]:[MONTANT DD ET AUTRES TAXES HTVA]])</f>
        <v>0</v>
      </c>
      <c r="I118" s="35"/>
      <c r="J118" s="119"/>
      <c r="K118" s="55">
        <f>IF(Logiciel[[#This Row],[MOTIF]]="",0,Logiciel[[#This Row],[MONTANT CAF REALISE ]])</f>
        <v>0</v>
      </c>
      <c r="L118" s="55">
        <f>IF(Logiciel[[#This Row],[MOTIF]]="",0,Logiciel[[#This Row],[MONTANT DD ET AUTRES TAXES HTVA]])</f>
        <v>0</v>
      </c>
      <c r="M118" s="56">
        <f>SUM(Logiciel[[#This Row],[MONTANT CAF REJETE]:[MONTANT DD ET AUTRES TAXES HTVA REJETE]])</f>
        <v>0</v>
      </c>
      <c r="N118" s="42"/>
      <c r="P118" s="49">
        <f>Logiciel[[#This Row],[COÛT TOTAL REALISE]]-Logiciel[[#This Row],[COÛT TOTAL REJET]]</f>
        <v>0</v>
      </c>
    </row>
    <row r="119" spans="1:16">
      <c r="I119" s="35"/>
    </row>
  </sheetData>
  <sheetProtection algorithmName="SHA-512" hashValue="PheG5A+bgLZh4nfvxgvogbUizYQF5WwC7JUR7tWZZukyfh/O3KwE+JtZyAO2qjqpAP0+A4ZEjt4lgb1K3BXFfg==" saltValue="LBzzrD3Zxg1FGnpDqBXmLQ==" spinCount="100000" sheet="1" objects="1" scenarios="1" insertHyperlinks="0"/>
  <mergeCells count="11">
    <mergeCell ref="D2:H2"/>
    <mergeCell ref="J14:N14"/>
    <mergeCell ref="D4:H4"/>
    <mergeCell ref="D6:H6"/>
    <mergeCell ref="A9:N9"/>
    <mergeCell ref="A11:M11"/>
    <mergeCell ref="B14:B15"/>
    <mergeCell ref="C14:C15"/>
    <mergeCell ref="D14:D15"/>
    <mergeCell ref="E14:E15"/>
    <mergeCell ref="F14:H14"/>
  </mergeCells>
  <conditionalFormatting sqref="A20:M118">
    <cfRule type="notContainsBlanks" dxfId="229" priority="4">
      <formula>LEN(TRIM(A20))&gt;0</formula>
    </cfRule>
  </conditionalFormatting>
  <conditionalFormatting sqref="D2">
    <cfRule type="notContainsBlanks" dxfId="228" priority="3">
      <formula>LEN(TRIM(D2))&gt;0</formula>
    </cfRule>
  </conditionalFormatting>
  <conditionalFormatting sqref="D4">
    <cfRule type="notContainsBlanks" dxfId="227" priority="2">
      <formula>LEN(TRIM(D4))&gt;0</formula>
    </cfRule>
  </conditionalFormatting>
  <conditionalFormatting sqref="D6">
    <cfRule type="notContainsBlanks" dxfId="226" priority="1">
      <formula>LEN(TRIM(D6))&gt;0</formula>
    </cfRule>
  </conditionalFormatting>
  <pageMargins left="0.7" right="0.7" top="0.75" bottom="0.75" header="0.3" footer="0.3"/>
  <pageSetup paperSize="9" orientation="portrait" r:id="rId1"/>
  <ignoredErrors>
    <ignoredError sqref="H19 K19:M19 P19" calculatedColumn="1"/>
  </ignoredErrors>
  <legacy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3368047F-8B46-4E26-A96A-D09FC30BF4F0}">
          <x14:formula1>
            <xm:f>RESSOURCE!$B$3:$B$17</xm:f>
          </x14:formula1>
          <xm:sqref>J20:J118</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F4D6F-1943-4205-9445-1D911773211B}">
  <sheetPr codeName="Feuil2"/>
  <dimension ref="A1:P234"/>
  <sheetViews>
    <sheetView topLeftCell="A5" zoomScale="80" zoomScaleNormal="80" workbookViewId="0">
      <selection activeCell="G22" sqref="G22"/>
    </sheetView>
  </sheetViews>
  <sheetFormatPr baseColWidth="10" defaultColWidth="10.625" defaultRowHeight="15"/>
  <cols>
    <col min="1" max="1" width="9.75" style="37" customWidth="1"/>
    <col min="2" max="2" width="16.875" style="37" bestFit="1" customWidth="1"/>
    <col min="3" max="3" width="29.125" style="37" bestFit="1" customWidth="1"/>
    <col min="4" max="4" width="16.125" style="37" customWidth="1"/>
    <col min="5" max="5" width="30.375" style="37" customWidth="1"/>
    <col min="6" max="6" width="16.75" style="37" customWidth="1"/>
    <col min="7" max="7" width="17.375" style="37" customWidth="1"/>
    <col min="8" max="8" width="21.125" style="37" customWidth="1"/>
    <col min="9" max="9" width="9.25" style="38" customWidth="1"/>
    <col min="10" max="10" width="23.375" style="38" bestFit="1" customWidth="1"/>
    <col min="11" max="11" width="15" style="37" customWidth="1"/>
    <col min="12" max="13" width="17.5" style="37" customWidth="1"/>
    <col min="14" max="14" width="13.125" style="37" customWidth="1"/>
    <col min="15" max="15" width="9.875" style="37" customWidth="1"/>
    <col min="16" max="16" width="21.375" style="39" bestFit="1" customWidth="1"/>
    <col min="17" max="16384" width="10.625" style="37"/>
  </cols>
  <sheetData>
    <row r="1" spans="1:16" s="29" customFormat="1" ht="22.9" customHeight="1">
      <c r="D1" s="30"/>
      <c r="H1" s="31"/>
      <c r="P1" s="32"/>
    </row>
    <row r="2" spans="1:16" s="29" customFormat="1" ht="22.9" customHeight="1">
      <c r="C2" s="68" t="s">
        <v>4</v>
      </c>
      <c r="D2" s="242">
        <f>'GUIDE D''UTILISATION'!C2</f>
        <v>0</v>
      </c>
      <c r="E2" s="242"/>
      <c r="F2" s="242"/>
      <c r="G2" s="242"/>
      <c r="H2" s="242"/>
      <c r="P2" s="32"/>
    </row>
    <row r="3" spans="1:16" s="29" customFormat="1" ht="22.9" customHeight="1">
      <c r="C3" s="64"/>
      <c r="D3" s="65"/>
      <c r="E3" s="64"/>
      <c r="F3" s="64"/>
      <c r="G3" s="64"/>
      <c r="H3" s="66"/>
      <c r="P3" s="32"/>
    </row>
    <row r="4" spans="1:16" s="29" customFormat="1" ht="22.9" customHeight="1">
      <c r="C4" s="68" t="s">
        <v>5</v>
      </c>
      <c r="D4" s="242">
        <f>'GUIDE D''UTILISATION'!C4</f>
        <v>0</v>
      </c>
      <c r="E4" s="242"/>
      <c r="F4" s="242"/>
      <c r="G4" s="242"/>
      <c r="H4" s="242"/>
      <c r="P4" s="32"/>
    </row>
    <row r="5" spans="1:16" s="29" customFormat="1" ht="22.9" customHeight="1">
      <c r="C5" s="64"/>
      <c r="D5" s="64"/>
      <c r="E5" s="64"/>
      <c r="F5" s="64"/>
      <c r="G5" s="64"/>
      <c r="H5" s="66"/>
      <c r="P5" s="32"/>
    </row>
    <row r="6" spans="1:16" s="29" customFormat="1" ht="22.9" customHeight="1">
      <c r="C6" s="68" t="s">
        <v>6</v>
      </c>
      <c r="D6" s="243">
        <f>'GUIDE D''UTILISATION'!C6</f>
        <v>0</v>
      </c>
      <c r="E6" s="243"/>
      <c r="F6" s="243"/>
      <c r="G6" s="243"/>
      <c r="H6" s="243"/>
      <c r="P6" s="32"/>
    </row>
    <row r="7" spans="1:16" s="29" customFormat="1" ht="22.9" customHeight="1">
      <c r="D7" s="30"/>
      <c r="H7" s="31"/>
      <c r="P7" s="32"/>
    </row>
    <row r="8" spans="1:16" s="29" customFormat="1" ht="22.9" customHeight="1">
      <c r="D8" s="30"/>
      <c r="H8" s="31"/>
      <c r="P8" s="32"/>
    </row>
    <row r="9" spans="1:16" s="29" customFormat="1" ht="22.9" customHeight="1">
      <c r="A9" s="244" t="s">
        <v>7</v>
      </c>
      <c r="B9" s="245"/>
      <c r="C9" s="245"/>
      <c r="D9" s="245"/>
      <c r="E9" s="245"/>
      <c r="F9" s="245"/>
      <c r="G9" s="245"/>
      <c r="H9" s="245"/>
      <c r="I9" s="245"/>
      <c r="J9" s="245"/>
      <c r="K9" s="245"/>
      <c r="L9" s="245"/>
      <c r="M9" s="245"/>
      <c r="N9" s="245"/>
      <c r="O9" s="33"/>
      <c r="P9" s="33"/>
    </row>
    <row r="10" spans="1:16" s="29" customFormat="1" ht="22.9" customHeight="1">
      <c r="D10" s="30"/>
      <c r="H10" s="31"/>
      <c r="P10" s="32"/>
    </row>
    <row r="11" spans="1:16" s="29" customFormat="1" ht="22.9" customHeight="1">
      <c r="A11" s="246" t="s">
        <v>8</v>
      </c>
      <c r="B11" s="247"/>
      <c r="C11" s="247"/>
      <c r="D11" s="247"/>
      <c r="E11" s="247"/>
      <c r="F11" s="247"/>
      <c r="G11" s="247"/>
      <c r="H11" s="247"/>
      <c r="I11" s="247"/>
      <c r="J11" s="247"/>
      <c r="K11" s="247"/>
      <c r="L11" s="57"/>
      <c r="M11" s="57"/>
    </row>
    <row r="12" spans="1:16" s="29" customFormat="1" ht="22.9" customHeight="1">
      <c r="D12" s="30"/>
      <c r="H12" s="31"/>
      <c r="P12" s="32"/>
    </row>
    <row r="13" spans="1:16" s="29" customFormat="1" ht="22.9" customHeight="1">
      <c r="D13" s="30"/>
      <c r="H13" s="31"/>
      <c r="P13" s="34" t="s">
        <v>9</v>
      </c>
    </row>
    <row r="14" spans="1:16" s="35" customFormat="1" ht="22.9" customHeight="1">
      <c r="B14" s="248" t="s">
        <v>6</v>
      </c>
      <c r="C14" s="248" t="s">
        <v>10</v>
      </c>
      <c r="D14" s="249" t="s">
        <v>11</v>
      </c>
      <c r="E14" s="250" t="s">
        <v>12</v>
      </c>
      <c r="F14" s="252" t="s">
        <v>64</v>
      </c>
      <c r="G14" s="253"/>
      <c r="H14" s="254"/>
      <c r="J14" s="241" t="s">
        <v>13</v>
      </c>
      <c r="K14" s="241"/>
      <c r="L14" s="241"/>
      <c r="M14" s="241"/>
      <c r="N14" s="241"/>
    </row>
    <row r="15" spans="1:16" s="35" customFormat="1" ht="39.6" customHeight="1">
      <c r="B15" s="248"/>
      <c r="C15" s="248"/>
      <c r="D15" s="249"/>
      <c r="E15" s="251"/>
      <c r="F15" s="24" t="s">
        <v>65</v>
      </c>
      <c r="G15" s="27" t="s">
        <v>66</v>
      </c>
      <c r="H15" s="23" t="s">
        <v>67</v>
      </c>
      <c r="J15" s="1" t="s">
        <v>0</v>
      </c>
      <c r="K15" s="1" t="s">
        <v>65</v>
      </c>
      <c r="L15" s="1" t="s">
        <v>71</v>
      </c>
      <c r="M15" s="25" t="s">
        <v>72</v>
      </c>
      <c r="N15" s="36" t="s">
        <v>1</v>
      </c>
      <c r="P15" s="2" t="s">
        <v>14</v>
      </c>
    </row>
    <row r="16" spans="1:16">
      <c r="I16" s="35"/>
    </row>
    <row r="17" spans="1:16" s="40" customFormat="1" ht="14.25">
      <c r="A17" s="40" t="s">
        <v>19</v>
      </c>
      <c r="B17" s="40" t="s">
        <v>6</v>
      </c>
      <c r="C17" s="40" t="s">
        <v>10</v>
      </c>
      <c r="D17" s="40" t="s">
        <v>11</v>
      </c>
      <c r="E17" s="40" t="s">
        <v>12</v>
      </c>
      <c r="F17" s="40" t="s">
        <v>65</v>
      </c>
      <c r="G17" s="40" t="s">
        <v>66</v>
      </c>
      <c r="H17" s="40" t="s">
        <v>67</v>
      </c>
      <c r="I17" s="41" t="s">
        <v>2</v>
      </c>
      <c r="J17" s="40" t="s">
        <v>0</v>
      </c>
      <c r="K17" s="40" t="s">
        <v>68</v>
      </c>
      <c r="L17" s="40" t="s">
        <v>69</v>
      </c>
      <c r="M17" s="40" t="s">
        <v>70</v>
      </c>
      <c r="N17" s="40" t="s">
        <v>1</v>
      </c>
      <c r="O17" s="40" t="s">
        <v>3</v>
      </c>
      <c r="P17" s="40" t="s">
        <v>14</v>
      </c>
    </row>
    <row r="18" spans="1:16" thickBot="1">
      <c r="H18" s="38"/>
      <c r="I18" s="35"/>
      <c r="K18" s="38"/>
      <c r="L18" s="38"/>
      <c r="M18" s="38"/>
      <c r="N18" s="42"/>
      <c r="P18" s="38"/>
    </row>
    <row r="19" spans="1:16" ht="15.75" thickBot="1">
      <c r="B19" s="43" t="s">
        <v>15</v>
      </c>
      <c r="F19" s="44">
        <f>SUM(F20:F328)</f>
        <v>0</v>
      </c>
      <c r="G19" s="44">
        <f>SUM(G20:G328)</f>
        <v>0</v>
      </c>
      <c r="H19" s="49">
        <f>SUM(H20:H328)</f>
        <v>0</v>
      </c>
      <c r="I19" s="35"/>
      <c r="J19" s="45"/>
      <c r="K19" s="49">
        <f>SUM(K20:K328)</f>
        <v>0</v>
      </c>
      <c r="L19" s="49">
        <f>SUM(L20:L328)</f>
        <v>0</v>
      </c>
      <c r="M19" s="49">
        <f>SUM(M20:M328)</f>
        <v>0</v>
      </c>
      <c r="N19" s="50" t="e">
        <f>M19/H19</f>
        <v>#DIV/0!</v>
      </c>
      <c r="O19" s="51"/>
      <c r="P19" s="49">
        <f>SUM(P20:P328)</f>
        <v>0</v>
      </c>
    </row>
    <row r="20" spans="1:16" ht="16.5" thickBot="1">
      <c r="A20" s="218" t="str">
        <f>IF(ISBLANK(Etablissement[[#This Row],[DATE]]),"",ROW(Etablissement[[#This Row],[NUM]])-ROW($A$19))</f>
        <v/>
      </c>
      <c r="B20" s="116"/>
      <c r="C20" s="130"/>
      <c r="D20" s="131"/>
      <c r="E20" s="132"/>
      <c r="F20" s="120"/>
      <c r="G20" s="120"/>
      <c r="H20" s="122">
        <f>SUM(Etablissement[[#This Row],[MONTANT CAF REALISE ]:[MONTANT DD ET AUTRES TAXES HTVA]])</f>
        <v>0</v>
      </c>
      <c r="I20" s="35"/>
      <c r="J20" s="118"/>
      <c r="K20" s="52">
        <f>IF(Etablissement[[#This Row],[MOTIF]]="",0,Etablissement[[#This Row],[MONTANT CAF REALISE ]])</f>
        <v>0</v>
      </c>
      <c r="L20" s="55">
        <f>IF(Etablissement[[#This Row],[MOTIF]]="",0,Etablissement[[#This Row],[MONTANT DD ET AUTRES TAXES HTVA]])</f>
        <v>0</v>
      </c>
      <c r="M20" s="58">
        <f>SUM(Etablissement[[#This Row],[MONTANT CAF REJETE]:[MONTANT DD ET AUTRES TAXES HTVA REJETE]])</f>
        <v>0</v>
      </c>
      <c r="N20" s="54"/>
      <c r="O20" s="51"/>
      <c r="P20" s="49">
        <f>Etablissement[[#This Row],[COÛT TOTAL REALISE]]-Etablissement[[#This Row],[COÛT TOTAL REJET]]</f>
        <v>0</v>
      </c>
    </row>
    <row r="21" spans="1:16" ht="16.5" thickBot="1">
      <c r="A21" s="218" t="str">
        <f>IF(ISBLANK(Etablissement[[#This Row],[DATE]]),"",ROW(Etablissement[[#This Row],[NUM]])-ROW($A$19))</f>
        <v/>
      </c>
      <c r="B21" s="46"/>
      <c r="C21" s="128"/>
      <c r="D21" s="129"/>
      <c r="E21" s="128"/>
      <c r="F21" s="121"/>
      <c r="G21" s="121"/>
      <c r="H21" s="123">
        <f>SUM(Etablissement[[#This Row],[MONTANT CAF REALISE ]:[MONTANT DD ET AUTRES TAXES HTVA]])</f>
        <v>0</v>
      </c>
      <c r="I21" s="35"/>
      <c r="J21" s="119"/>
      <c r="K21" s="117">
        <f>IF(Etablissement[[#This Row],[MOTIF]]="",0,Etablissement[[#This Row],[MONTANT CAF REALISE ]])</f>
        <v>0</v>
      </c>
      <c r="L21" s="55">
        <f>IF(Etablissement[[#This Row],[MOTIF]]="",0,Etablissement[[#This Row],[MONTANT DD ET AUTRES TAXES HTVA]])</f>
        <v>0</v>
      </c>
      <c r="M21" s="58">
        <f>SUM(Etablissement[[#This Row],[MONTANT CAF REJETE]:[MONTANT DD ET AUTRES TAXES HTVA REJETE]])</f>
        <v>0</v>
      </c>
      <c r="N21" s="54"/>
      <c r="O21" s="51"/>
      <c r="P21" s="49">
        <f>Etablissement[[#This Row],[COÛT TOTAL REALISE]]-Etablissement[[#This Row],[COÛT TOTAL REJET]]</f>
        <v>0</v>
      </c>
    </row>
    <row r="22" spans="1:16" ht="16.5" thickBot="1">
      <c r="A22" s="218" t="str">
        <f>IF(ISBLANK(Etablissement[[#This Row],[DATE]]),"",ROW(Etablissement[[#This Row],[NUM]])-ROW($A$19))</f>
        <v/>
      </c>
      <c r="B22" s="46"/>
      <c r="C22" s="128"/>
      <c r="D22" s="129"/>
      <c r="E22" s="128"/>
      <c r="F22" s="121"/>
      <c r="G22" s="121"/>
      <c r="H22" s="124">
        <f>SUM(Etablissement[[#This Row],[MONTANT CAF REALISE ]:[MONTANT DD ET AUTRES TAXES HTVA]])</f>
        <v>0</v>
      </c>
      <c r="I22" s="35"/>
      <c r="J22" s="119"/>
      <c r="K22" s="55">
        <f>IF(Etablissement[[#This Row],[MOTIF]]="",0,Etablissement[[#This Row],[MONTANT CAF REALISE ]])</f>
        <v>0</v>
      </c>
      <c r="L22" s="55">
        <f>IF(Etablissement[[#This Row],[MOTIF]]="",0,Etablissement[[#This Row],[MONTANT DD ET AUTRES TAXES HTVA]])</f>
        <v>0</v>
      </c>
      <c r="M22" s="59">
        <f>SUM(Etablissement[[#This Row],[MONTANT CAF REJETE]:[MONTANT DD ET AUTRES TAXES HTVA REJETE]])</f>
        <v>0</v>
      </c>
      <c r="N22" s="54"/>
      <c r="O22" s="51"/>
      <c r="P22" s="49">
        <f>Etablissement[[#This Row],[COÛT TOTAL REALISE]]-Etablissement[[#This Row],[COÛT TOTAL REJET]]</f>
        <v>0</v>
      </c>
    </row>
    <row r="23" spans="1:16" ht="16.5" thickBot="1">
      <c r="A23" s="218" t="str">
        <f>IF(ISBLANK(Etablissement[[#This Row],[DATE]]),"",ROW(Etablissement[[#This Row],[NUM]])-ROW($A$19))</f>
        <v/>
      </c>
      <c r="B23" s="46"/>
      <c r="C23" s="128"/>
      <c r="D23" s="129"/>
      <c r="E23" s="128"/>
      <c r="F23" s="121"/>
      <c r="G23" s="121"/>
      <c r="H23" s="124">
        <f>SUM(Etablissement[[#This Row],[MONTANT CAF REALISE ]:[MONTANT DD ET AUTRES TAXES HTVA]])</f>
        <v>0</v>
      </c>
      <c r="I23" s="35"/>
      <c r="J23" s="119"/>
      <c r="K23" s="55">
        <f>IF(Etablissement[[#This Row],[MOTIF]]="",0,Etablissement[[#This Row],[MONTANT CAF REALISE ]])</f>
        <v>0</v>
      </c>
      <c r="L23" s="55">
        <f>IF(Etablissement[[#This Row],[MOTIF]]="",0,Etablissement[[#This Row],[MONTANT DD ET AUTRES TAXES HTVA]])</f>
        <v>0</v>
      </c>
      <c r="M23" s="59">
        <f>SUM(Etablissement[[#This Row],[MONTANT CAF REJETE]:[MONTANT DD ET AUTRES TAXES HTVA REJETE]])</f>
        <v>0</v>
      </c>
      <c r="N23" s="54"/>
      <c r="O23" s="51"/>
      <c r="P23" s="49">
        <f>Etablissement[[#This Row],[COÛT TOTAL REALISE]]-Etablissement[[#This Row],[COÛT TOTAL REJET]]</f>
        <v>0</v>
      </c>
    </row>
    <row r="24" spans="1:16" ht="16.5" thickBot="1">
      <c r="A24" s="218" t="str">
        <f>IF(ISBLANK(Etablissement[[#This Row],[DATE]]),"",ROW(Etablissement[[#This Row],[NUM]])-ROW($A$19))</f>
        <v/>
      </c>
      <c r="B24" s="46"/>
      <c r="C24" s="128"/>
      <c r="D24" s="129"/>
      <c r="E24" s="128"/>
      <c r="F24" s="121"/>
      <c r="G24" s="121"/>
      <c r="H24" s="124">
        <f>SUM(Etablissement[[#This Row],[MONTANT CAF REALISE ]:[MONTANT DD ET AUTRES TAXES HTVA]])</f>
        <v>0</v>
      </c>
      <c r="I24" s="35"/>
      <c r="J24" s="119"/>
      <c r="K24" s="55">
        <f>IF(Etablissement[[#This Row],[MOTIF]]="",0,Etablissement[[#This Row],[MONTANT CAF REALISE ]])</f>
        <v>0</v>
      </c>
      <c r="L24" s="55">
        <f>IF(Etablissement[[#This Row],[MOTIF]]="",0,Etablissement[[#This Row],[MONTANT DD ET AUTRES TAXES HTVA]])</f>
        <v>0</v>
      </c>
      <c r="M24" s="59">
        <f>SUM(Etablissement[[#This Row],[MONTANT CAF REJETE]:[MONTANT DD ET AUTRES TAXES HTVA REJETE]])</f>
        <v>0</v>
      </c>
      <c r="N24" s="54"/>
      <c r="O24" s="51"/>
      <c r="P24" s="49">
        <f>Etablissement[[#This Row],[COÛT TOTAL REALISE]]-Etablissement[[#This Row],[COÛT TOTAL REJET]]</f>
        <v>0</v>
      </c>
    </row>
    <row r="25" spans="1:16" ht="16.5" thickBot="1">
      <c r="A25" s="218" t="str">
        <f>IF(ISBLANK(Etablissement[[#This Row],[DATE]]),"",ROW(Etablissement[[#This Row],[NUM]])-ROW($A$19))</f>
        <v/>
      </c>
      <c r="B25" s="46"/>
      <c r="C25" s="128"/>
      <c r="D25" s="129"/>
      <c r="E25" s="128"/>
      <c r="F25" s="121"/>
      <c r="G25" s="121"/>
      <c r="H25" s="124">
        <f>SUM(Etablissement[[#This Row],[MONTANT CAF REALISE ]:[MONTANT DD ET AUTRES TAXES HTVA]])</f>
        <v>0</v>
      </c>
      <c r="I25" s="35"/>
      <c r="J25" s="119"/>
      <c r="K25" s="55">
        <f>IF(Etablissement[[#This Row],[MOTIF]]="",0,Etablissement[[#This Row],[MONTANT CAF REALISE ]])</f>
        <v>0</v>
      </c>
      <c r="L25" s="55">
        <f>IF(Etablissement[[#This Row],[MOTIF]]="",0,Etablissement[[#This Row],[MONTANT DD ET AUTRES TAXES HTVA]])</f>
        <v>0</v>
      </c>
      <c r="M25" s="59">
        <f>SUM(Etablissement[[#This Row],[MONTANT CAF REJETE]:[MONTANT DD ET AUTRES TAXES HTVA REJETE]])</f>
        <v>0</v>
      </c>
      <c r="N25" s="54"/>
      <c r="O25" s="51"/>
      <c r="P25" s="49">
        <f>Etablissement[[#This Row],[COÛT TOTAL REALISE]]-Etablissement[[#This Row],[COÛT TOTAL REJET]]</f>
        <v>0</v>
      </c>
    </row>
    <row r="26" spans="1:16" ht="16.5" thickBot="1">
      <c r="A26" s="218" t="str">
        <f>IF(ISBLANK(Etablissement[[#This Row],[DATE]]),"",ROW(Etablissement[[#This Row],[NUM]])-ROW($A$19))</f>
        <v/>
      </c>
      <c r="B26" s="46"/>
      <c r="C26" s="128"/>
      <c r="D26" s="129"/>
      <c r="E26" s="128"/>
      <c r="F26" s="121"/>
      <c r="G26" s="121"/>
      <c r="H26" s="124">
        <f>SUM(Etablissement[[#This Row],[MONTANT CAF REALISE ]:[MONTANT DD ET AUTRES TAXES HTVA]])</f>
        <v>0</v>
      </c>
      <c r="I26" s="35"/>
      <c r="J26" s="119"/>
      <c r="K26" s="55">
        <f>IF(Etablissement[[#This Row],[MOTIF]]="",0,Etablissement[[#This Row],[MONTANT CAF REALISE ]])</f>
        <v>0</v>
      </c>
      <c r="L26" s="55">
        <f>IF(Etablissement[[#This Row],[MOTIF]]="",0,Etablissement[[#This Row],[MONTANT DD ET AUTRES TAXES HTVA]])</f>
        <v>0</v>
      </c>
      <c r="M26" s="59">
        <f>SUM(Etablissement[[#This Row],[MONTANT CAF REJETE]:[MONTANT DD ET AUTRES TAXES HTVA REJETE]])</f>
        <v>0</v>
      </c>
      <c r="N26" s="54"/>
      <c r="O26" s="51"/>
      <c r="P26" s="49">
        <f>Etablissement[[#This Row],[COÛT TOTAL REALISE]]-Etablissement[[#This Row],[COÛT TOTAL REJET]]</f>
        <v>0</v>
      </c>
    </row>
    <row r="27" spans="1:16" ht="16.5" thickBot="1">
      <c r="A27" s="218" t="str">
        <f>IF(ISBLANK(Etablissement[[#This Row],[DATE]]),"",ROW(Etablissement[[#This Row],[NUM]])-ROW($A$19))</f>
        <v/>
      </c>
      <c r="B27" s="46"/>
      <c r="C27" s="128"/>
      <c r="D27" s="129"/>
      <c r="E27" s="128"/>
      <c r="F27" s="121"/>
      <c r="G27" s="121"/>
      <c r="H27" s="124">
        <f>SUM(Etablissement[[#This Row],[MONTANT CAF REALISE ]:[MONTANT DD ET AUTRES TAXES HTVA]])</f>
        <v>0</v>
      </c>
      <c r="I27" s="35"/>
      <c r="J27" s="119"/>
      <c r="K27" s="55">
        <f>IF(Etablissement[[#This Row],[MOTIF]]="",0,Etablissement[[#This Row],[MONTANT CAF REALISE ]])</f>
        <v>0</v>
      </c>
      <c r="L27" s="55">
        <f>IF(Etablissement[[#This Row],[MOTIF]]="",0,Etablissement[[#This Row],[MONTANT DD ET AUTRES TAXES HTVA]])</f>
        <v>0</v>
      </c>
      <c r="M27" s="59">
        <f>SUM(Etablissement[[#This Row],[MONTANT CAF REJETE]:[MONTANT DD ET AUTRES TAXES HTVA REJETE]])</f>
        <v>0</v>
      </c>
      <c r="N27" s="54"/>
      <c r="O27" s="51"/>
      <c r="P27" s="49">
        <f>Etablissement[[#This Row],[COÛT TOTAL REALISE]]-Etablissement[[#This Row],[COÛT TOTAL REJET]]</f>
        <v>0</v>
      </c>
    </row>
    <row r="28" spans="1:16" ht="16.5" thickBot="1">
      <c r="A28" s="218" t="str">
        <f>IF(ISBLANK(Etablissement[[#This Row],[DATE]]),"",ROW(Etablissement[[#This Row],[NUM]])-ROW($A$19))</f>
        <v/>
      </c>
      <c r="B28" s="46"/>
      <c r="C28" s="128"/>
      <c r="D28" s="129"/>
      <c r="E28" s="128"/>
      <c r="F28" s="121"/>
      <c r="G28" s="121"/>
      <c r="H28" s="124">
        <f>SUM(Etablissement[[#This Row],[MONTANT CAF REALISE ]:[MONTANT DD ET AUTRES TAXES HTVA]])</f>
        <v>0</v>
      </c>
      <c r="I28" s="35"/>
      <c r="J28" s="119"/>
      <c r="K28" s="55">
        <f>IF(Etablissement[[#This Row],[MOTIF]]="",0,Etablissement[[#This Row],[MONTANT CAF REALISE ]])</f>
        <v>0</v>
      </c>
      <c r="L28" s="55">
        <f>IF(Etablissement[[#This Row],[MOTIF]]="",0,Etablissement[[#This Row],[MONTANT DD ET AUTRES TAXES HTVA]])</f>
        <v>0</v>
      </c>
      <c r="M28" s="59">
        <f>SUM(Etablissement[[#This Row],[MONTANT CAF REJETE]:[MONTANT DD ET AUTRES TAXES HTVA REJETE]])</f>
        <v>0</v>
      </c>
      <c r="N28" s="54"/>
      <c r="O28" s="51"/>
      <c r="P28" s="49">
        <f>Etablissement[[#This Row],[COÛT TOTAL REALISE]]-Etablissement[[#This Row],[COÛT TOTAL REJET]]</f>
        <v>0</v>
      </c>
    </row>
    <row r="29" spans="1:16" ht="16.5" thickBot="1">
      <c r="A29" s="218" t="str">
        <f>IF(ISBLANK(Etablissement[[#This Row],[DATE]]),"",ROW(Etablissement[[#This Row],[NUM]])-ROW($A$19))</f>
        <v/>
      </c>
      <c r="B29" s="46"/>
      <c r="C29" s="128"/>
      <c r="D29" s="129"/>
      <c r="E29" s="128"/>
      <c r="F29" s="121"/>
      <c r="G29" s="121"/>
      <c r="H29" s="124">
        <f>SUM(Etablissement[[#This Row],[MONTANT CAF REALISE ]:[MONTANT DD ET AUTRES TAXES HTVA]])</f>
        <v>0</v>
      </c>
      <c r="I29" s="35"/>
      <c r="J29" s="119"/>
      <c r="K29" s="55">
        <f>IF(Etablissement[[#This Row],[MOTIF]]="",0,Etablissement[[#This Row],[MONTANT CAF REALISE ]])</f>
        <v>0</v>
      </c>
      <c r="L29" s="55">
        <f>IF(Etablissement[[#This Row],[MOTIF]]="",0,Etablissement[[#This Row],[MONTANT DD ET AUTRES TAXES HTVA]])</f>
        <v>0</v>
      </c>
      <c r="M29" s="59">
        <f>SUM(Etablissement[[#This Row],[MONTANT CAF REJETE]:[MONTANT DD ET AUTRES TAXES HTVA REJETE]])</f>
        <v>0</v>
      </c>
      <c r="N29" s="54"/>
      <c r="O29" s="51"/>
      <c r="P29" s="49">
        <f>Etablissement[[#This Row],[COÛT TOTAL REALISE]]-Etablissement[[#This Row],[COÛT TOTAL REJET]]</f>
        <v>0</v>
      </c>
    </row>
    <row r="30" spans="1:16" ht="16.5" thickBot="1">
      <c r="A30" s="218" t="str">
        <f>IF(ISBLANK(Etablissement[[#This Row],[DATE]]),"",ROW(Etablissement[[#This Row],[NUM]])-ROW($A$19))</f>
        <v/>
      </c>
      <c r="B30" s="46"/>
      <c r="C30" s="128"/>
      <c r="D30" s="129"/>
      <c r="E30" s="128"/>
      <c r="F30" s="121"/>
      <c r="G30" s="121"/>
      <c r="H30" s="124">
        <f>SUM(Etablissement[[#This Row],[MONTANT CAF REALISE ]:[MONTANT DD ET AUTRES TAXES HTVA]])</f>
        <v>0</v>
      </c>
      <c r="I30" s="35"/>
      <c r="J30" s="119"/>
      <c r="K30" s="55">
        <f>IF(Etablissement[[#This Row],[MOTIF]]="",0,Etablissement[[#This Row],[MONTANT CAF REALISE ]])</f>
        <v>0</v>
      </c>
      <c r="L30" s="55">
        <f>IF(Etablissement[[#This Row],[MOTIF]]="",0,Etablissement[[#This Row],[MONTANT DD ET AUTRES TAXES HTVA]])</f>
        <v>0</v>
      </c>
      <c r="M30" s="59">
        <f>SUM(Etablissement[[#This Row],[MONTANT CAF REJETE]:[MONTANT DD ET AUTRES TAXES HTVA REJETE]])</f>
        <v>0</v>
      </c>
      <c r="N30" s="54"/>
      <c r="O30" s="51"/>
      <c r="P30" s="49">
        <f>Etablissement[[#This Row],[COÛT TOTAL REALISE]]-Etablissement[[#This Row],[COÛT TOTAL REJET]]</f>
        <v>0</v>
      </c>
    </row>
    <row r="31" spans="1:16" ht="16.5" thickBot="1">
      <c r="A31" s="218" t="str">
        <f>IF(ISBLANK(Etablissement[[#This Row],[DATE]]),"",ROW(Etablissement[[#This Row],[NUM]])-ROW($A$19))</f>
        <v/>
      </c>
      <c r="B31" s="46"/>
      <c r="C31" s="128"/>
      <c r="D31" s="129"/>
      <c r="E31" s="128"/>
      <c r="F31" s="121"/>
      <c r="G31" s="121"/>
      <c r="H31" s="124">
        <f>SUM(Etablissement[[#This Row],[MONTANT CAF REALISE ]:[MONTANT DD ET AUTRES TAXES HTVA]])</f>
        <v>0</v>
      </c>
      <c r="I31" s="35"/>
      <c r="J31" s="119"/>
      <c r="K31" s="55">
        <f>IF(Etablissement[[#This Row],[MOTIF]]="",0,Etablissement[[#This Row],[MONTANT CAF REALISE ]])</f>
        <v>0</v>
      </c>
      <c r="L31" s="55">
        <f>IF(Etablissement[[#This Row],[MOTIF]]="",0,Etablissement[[#This Row],[MONTANT DD ET AUTRES TAXES HTVA]])</f>
        <v>0</v>
      </c>
      <c r="M31" s="59">
        <f>SUM(Etablissement[[#This Row],[MONTANT CAF REJETE]:[MONTANT DD ET AUTRES TAXES HTVA REJETE]])</f>
        <v>0</v>
      </c>
      <c r="N31" s="54"/>
      <c r="O31" s="51"/>
      <c r="P31" s="49">
        <f>Etablissement[[#This Row],[COÛT TOTAL REALISE]]-Etablissement[[#This Row],[COÛT TOTAL REJET]]</f>
        <v>0</v>
      </c>
    </row>
    <row r="32" spans="1:16" ht="16.5" thickBot="1">
      <c r="A32" s="218" t="str">
        <f>IF(ISBLANK(Etablissement[[#This Row],[DATE]]),"",ROW(Etablissement[[#This Row],[NUM]])-ROW($A$19))</f>
        <v/>
      </c>
      <c r="B32" s="46"/>
      <c r="C32" s="128"/>
      <c r="D32" s="129"/>
      <c r="E32" s="128"/>
      <c r="F32" s="121"/>
      <c r="G32" s="121"/>
      <c r="H32" s="124">
        <f>SUM(Etablissement[[#This Row],[MONTANT CAF REALISE ]:[MONTANT DD ET AUTRES TAXES HTVA]])</f>
        <v>0</v>
      </c>
      <c r="I32" s="35"/>
      <c r="J32" s="119"/>
      <c r="K32" s="55">
        <f>IF(Etablissement[[#This Row],[MOTIF]]="",0,Etablissement[[#This Row],[MONTANT CAF REALISE ]])</f>
        <v>0</v>
      </c>
      <c r="L32" s="55">
        <f>IF(Etablissement[[#This Row],[MOTIF]]="",0,Etablissement[[#This Row],[MONTANT DD ET AUTRES TAXES HTVA]])</f>
        <v>0</v>
      </c>
      <c r="M32" s="59">
        <f>SUM(Etablissement[[#This Row],[MONTANT CAF REJETE]:[MONTANT DD ET AUTRES TAXES HTVA REJETE]])</f>
        <v>0</v>
      </c>
      <c r="N32" s="54"/>
      <c r="O32" s="51"/>
      <c r="P32" s="49">
        <f>Etablissement[[#This Row],[COÛT TOTAL REALISE]]-Etablissement[[#This Row],[COÛT TOTAL REJET]]</f>
        <v>0</v>
      </c>
    </row>
    <row r="33" spans="1:16" ht="16.5" thickBot="1">
      <c r="A33" s="218" t="str">
        <f>IF(ISBLANK(Etablissement[[#This Row],[DATE]]),"",ROW(Etablissement[[#This Row],[NUM]])-ROW($A$19))</f>
        <v/>
      </c>
      <c r="B33" s="46"/>
      <c r="C33" s="128"/>
      <c r="D33" s="129"/>
      <c r="E33" s="128"/>
      <c r="F33" s="121"/>
      <c r="G33" s="121"/>
      <c r="H33" s="124">
        <f>SUM(Etablissement[[#This Row],[MONTANT CAF REALISE ]:[MONTANT DD ET AUTRES TAXES HTVA]])</f>
        <v>0</v>
      </c>
      <c r="I33" s="35"/>
      <c r="J33" s="119"/>
      <c r="K33" s="55">
        <f>IF(Etablissement[[#This Row],[MOTIF]]="",0,Etablissement[[#This Row],[MONTANT CAF REALISE ]])</f>
        <v>0</v>
      </c>
      <c r="L33" s="55">
        <f>IF(Etablissement[[#This Row],[MOTIF]]="",0,Etablissement[[#This Row],[MONTANT DD ET AUTRES TAXES HTVA]])</f>
        <v>0</v>
      </c>
      <c r="M33" s="59">
        <f>SUM(Etablissement[[#This Row],[MONTANT CAF REJETE]:[MONTANT DD ET AUTRES TAXES HTVA REJETE]])</f>
        <v>0</v>
      </c>
      <c r="N33" s="54"/>
      <c r="O33" s="51"/>
      <c r="P33" s="49">
        <f>Etablissement[[#This Row],[COÛT TOTAL REALISE]]-Etablissement[[#This Row],[COÛT TOTAL REJET]]</f>
        <v>0</v>
      </c>
    </row>
    <row r="34" spans="1:16" ht="16.5" thickBot="1">
      <c r="A34" s="218" t="str">
        <f>IF(ISBLANK(Etablissement[[#This Row],[DATE]]),"",ROW(Etablissement[[#This Row],[NUM]])-ROW($A$19))</f>
        <v/>
      </c>
      <c r="B34" s="46"/>
      <c r="C34" s="128"/>
      <c r="D34" s="129"/>
      <c r="E34" s="128"/>
      <c r="F34" s="121"/>
      <c r="G34" s="121"/>
      <c r="H34" s="124">
        <f>SUM(Etablissement[[#This Row],[MONTANT CAF REALISE ]:[MONTANT DD ET AUTRES TAXES HTVA]])</f>
        <v>0</v>
      </c>
      <c r="I34" s="35"/>
      <c r="J34" s="119"/>
      <c r="K34" s="55">
        <f>IF(Etablissement[[#This Row],[MOTIF]]="",0,Etablissement[[#This Row],[MONTANT CAF REALISE ]])</f>
        <v>0</v>
      </c>
      <c r="L34" s="55">
        <f>IF(Etablissement[[#This Row],[MOTIF]]="",0,Etablissement[[#This Row],[MONTANT DD ET AUTRES TAXES HTVA]])</f>
        <v>0</v>
      </c>
      <c r="M34" s="59">
        <f>SUM(Etablissement[[#This Row],[MONTANT CAF REJETE]:[MONTANT DD ET AUTRES TAXES HTVA REJETE]])</f>
        <v>0</v>
      </c>
      <c r="N34" s="54"/>
      <c r="O34" s="51"/>
      <c r="P34" s="49">
        <f>Etablissement[[#This Row],[COÛT TOTAL REALISE]]-Etablissement[[#This Row],[COÛT TOTAL REJET]]</f>
        <v>0</v>
      </c>
    </row>
    <row r="35" spans="1:16" ht="16.5" thickBot="1">
      <c r="A35" s="218" t="str">
        <f>IF(ISBLANK(Etablissement[[#This Row],[DATE]]),"",ROW(Etablissement[[#This Row],[NUM]])-ROW($A$19))</f>
        <v/>
      </c>
      <c r="B35" s="46"/>
      <c r="C35" s="128"/>
      <c r="D35" s="129"/>
      <c r="E35" s="128"/>
      <c r="F35" s="121"/>
      <c r="G35" s="121"/>
      <c r="H35" s="124">
        <f>SUM(Etablissement[[#This Row],[MONTANT CAF REALISE ]:[MONTANT DD ET AUTRES TAXES HTVA]])</f>
        <v>0</v>
      </c>
      <c r="I35" s="35"/>
      <c r="J35" s="119"/>
      <c r="K35" s="55">
        <f>IF(Etablissement[[#This Row],[MOTIF]]="",0,Etablissement[[#This Row],[MONTANT CAF REALISE ]])</f>
        <v>0</v>
      </c>
      <c r="L35" s="55">
        <f>IF(Etablissement[[#This Row],[MOTIF]]="",0,Etablissement[[#This Row],[MONTANT DD ET AUTRES TAXES HTVA]])</f>
        <v>0</v>
      </c>
      <c r="M35" s="59">
        <f>SUM(Etablissement[[#This Row],[MONTANT CAF REJETE]:[MONTANT DD ET AUTRES TAXES HTVA REJETE]])</f>
        <v>0</v>
      </c>
      <c r="N35" s="54"/>
      <c r="O35" s="51"/>
      <c r="P35" s="49">
        <f>Etablissement[[#This Row],[COÛT TOTAL REALISE]]-Etablissement[[#This Row],[COÛT TOTAL REJET]]</f>
        <v>0</v>
      </c>
    </row>
    <row r="36" spans="1:16" ht="16.5" thickBot="1">
      <c r="A36" s="218" t="str">
        <f>IF(ISBLANK(Etablissement[[#This Row],[DATE]]),"",ROW(Etablissement[[#This Row],[NUM]])-ROW($A$19))</f>
        <v/>
      </c>
      <c r="B36" s="46"/>
      <c r="C36" s="128"/>
      <c r="D36" s="129"/>
      <c r="E36" s="128"/>
      <c r="F36" s="121"/>
      <c r="G36" s="121"/>
      <c r="H36" s="124">
        <f>SUM(Etablissement[[#This Row],[MONTANT CAF REALISE ]:[MONTANT DD ET AUTRES TAXES HTVA]])</f>
        <v>0</v>
      </c>
      <c r="I36" s="35"/>
      <c r="J36" s="119"/>
      <c r="K36" s="55">
        <f>IF(Etablissement[[#This Row],[MOTIF]]="",0,Etablissement[[#This Row],[MONTANT CAF REALISE ]])</f>
        <v>0</v>
      </c>
      <c r="L36" s="55">
        <f>IF(Etablissement[[#This Row],[MOTIF]]="",0,Etablissement[[#This Row],[MONTANT DD ET AUTRES TAXES HTVA]])</f>
        <v>0</v>
      </c>
      <c r="M36" s="59">
        <f>SUM(Etablissement[[#This Row],[MONTANT CAF REJETE]:[MONTANT DD ET AUTRES TAXES HTVA REJETE]])</f>
        <v>0</v>
      </c>
      <c r="N36" s="54"/>
      <c r="O36" s="51"/>
      <c r="P36" s="49">
        <f>Etablissement[[#This Row],[COÛT TOTAL REALISE]]-Etablissement[[#This Row],[COÛT TOTAL REJET]]</f>
        <v>0</v>
      </c>
    </row>
    <row r="37" spans="1:16" ht="16.5" thickBot="1">
      <c r="A37" s="218" t="str">
        <f>IF(ISBLANK(Etablissement[[#This Row],[DATE]]),"",ROW(Etablissement[[#This Row],[NUM]])-ROW($A$19))</f>
        <v/>
      </c>
      <c r="B37" s="46"/>
      <c r="C37" s="128"/>
      <c r="D37" s="129"/>
      <c r="E37" s="128"/>
      <c r="F37" s="121"/>
      <c r="G37" s="121"/>
      <c r="H37" s="124">
        <f>SUM(Etablissement[[#This Row],[MONTANT CAF REALISE ]:[MONTANT DD ET AUTRES TAXES HTVA]])</f>
        <v>0</v>
      </c>
      <c r="I37" s="35"/>
      <c r="J37" s="119"/>
      <c r="K37" s="55">
        <f>IF(Etablissement[[#This Row],[MOTIF]]="",0,Etablissement[[#This Row],[MONTANT CAF REALISE ]])</f>
        <v>0</v>
      </c>
      <c r="L37" s="55">
        <f>IF(Etablissement[[#This Row],[MOTIF]]="",0,Etablissement[[#This Row],[MONTANT DD ET AUTRES TAXES HTVA]])</f>
        <v>0</v>
      </c>
      <c r="M37" s="59">
        <f>SUM(Etablissement[[#This Row],[MONTANT CAF REJETE]:[MONTANT DD ET AUTRES TAXES HTVA REJETE]])</f>
        <v>0</v>
      </c>
      <c r="N37" s="54"/>
      <c r="O37" s="51"/>
      <c r="P37" s="49">
        <f>Etablissement[[#This Row],[COÛT TOTAL REALISE]]-Etablissement[[#This Row],[COÛT TOTAL REJET]]</f>
        <v>0</v>
      </c>
    </row>
    <row r="38" spans="1:16" ht="16.5" thickBot="1">
      <c r="A38" s="218" t="str">
        <f>IF(ISBLANK(Etablissement[[#This Row],[DATE]]),"",ROW(Etablissement[[#This Row],[NUM]])-ROW($A$19))</f>
        <v/>
      </c>
      <c r="B38" s="46"/>
      <c r="C38" s="128"/>
      <c r="D38" s="129"/>
      <c r="E38" s="128"/>
      <c r="F38" s="121"/>
      <c r="G38" s="121"/>
      <c r="H38" s="124">
        <f>SUM(Etablissement[[#This Row],[MONTANT CAF REALISE ]:[MONTANT DD ET AUTRES TAXES HTVA]])</f>
        <v>0</v>
      </c>
      <c r="I38" s="35"/>
      <c r="J38" s="119"/>
      <c r="K38" s="55">
        <f>IF(Etablissement[[#This Row],[MOTIF]]="",0,Etablissement[[#This Row],[MONTANT CAF REALISE ]])</f>
        <v>0</v>
      </c>
      <c r="L38" s="55">
        <f>IF(Etablissement[[#This Row],[MOTIF]]="",0,Etablissement[[#This Row],[MONTANT DD ET AUTRES TAXES HTVA]])</f>
        <v>0</v>
      </c>
      <c r="M38" s="59">
        <f>SUM(Etablissement[[#This Row],[MONTANT CAF REJETE]:[MONTANT DD ET AUTRES TAXES HTVA REJETE]])</f>
        <v>0</v>
      </c>
      <c r="N38" s="54"/>
      <c r="O38" s="51"/>
      <c r="P38" s="49">
        <f>Etablissement[[#This Row],[COÛT TOTAL REALISE]]-Etablissement[[#This Row],[COÛT TOTAL REJET]]</f>
        <v>0</v>
      </c>
    </row>
    <row r="39" spans="1:16" ht="16.5" thickBot="1">
      <c r="A39" s="218" t="str">
        <f>IF(ISBLANK(Etablissement[[#This Row],[DATE]]),"",ROW(Etablissement[[#This Row],[NUM]])-ROW($A$19))</f>
        <v/>
      </c>
      <c r="B39" s="46"/>
      <c r="C39" s="128"/>
      <c r="D39" s="129"/>
      <c r="E39" s="128"/>
      <c r="F39" s="121"/>
      <c r="G39" s="121"/>
      <c r="H39" s="124">
        <f>SUM(Etablissement[[#This Row],[MONTANT CAF REALISE ]:[MONTANT DD ET AUTRES TAXES HTVA]])</f>
        <v>0</v>
      </c>
      <c r="I39" s="35"/>
      <c r="J39" s="119"/>
      <c r="K39" s="55">
        <f>IF(Etablissement[[#This Row],[MOTIF]]="",0,Etablissement[[#This Row],[MONTANT CAF REALISE ]])</f>
        <v>0</v>
      </c>
      <c r="L39" s="55">
        <f>IF(Etablissement[[#This Row],[MOTIF]]="",0,Etablissement[[#This Row],[MONTANT DD ET AUTRES TAXES HTVA]])</f>
        <v>0</v>
      </c>
      <c r="M39" s="59">
        <f>SUM(Etablissement[[#This Row],[MONTANT CAF REJETE]:[MONTANT DD ET AUTRES TAXES HTVA REJETE]])</f>
        <v>0</v>
      </c>
      <c r="N39" s="54"/>
      <c r="O39" s="51"/>
      <c r="P39" s="49">
        <f>Etablissement[[#This Row],[COÛT TOTAL REALISE]]-Etablissement[[#This Row],[COÛT TOTAL REJET]]</f>
        <v>0</v>
      </c>
    </row>
    <row r="40" spans="1:16" ht="16.5" thickBot="1">
      <c r="A40" s="218" t="str">
        <f>IF(ISBLANK(Etablissement[[#This Row],[DATE]]),"",ROW(Etablissement[[#This Row],[NUM]])-ROW($A$19))</f>
        <v/>
      </c>
      <c r="B40" s="46"/>
      <c r="C40" s="128"/>
      <c r="D40" s="129"/>
      <c r="E40" s="128"/>
      <c r="F40" s="121"/>
      <c r="G40" s="121"/>
      <c r="H40" s="124">
        <f>SUM(Etablissement[[#This Row],[MONTANT CAF REALISE ]:[MONTANT DD ET AUTRES TAXES HTVA]])</f>
        <v>0</v>
      </c>
      <c r="I40" s="35"/>
      <c r="J40" s="119"/>
      <c r="K40" s="55">
        <f>IF(Etablissement[[#This Row],[MOTIF]]="",0,Etablissement[[#This Row],[MONTANT CAF REALISE ]])</f>
        <v>0</v>
      </c>
      <c r="L40" s="55">
        <f>IF(Etablissement[[#This Row],[MOTIF]]="",0,Etablissement[[#This Row],[MONTANT DD ET AUTRES TAXES HTVA]])</f>
        <v>0</v>
      </c>
      <c r="M40" s="59">
        <f>SUM(Etablissement[[#This Row],[MONTANT CAF REJETE]:[MONTANT DD ET AUTRES TAXES HTVA REJETE]])</f>
        <v>0</v>
      </c>
      <c r="N40" s="54"/>
      <c r="O40" s="51"/>
      <c r="P40" s="49">
        <f>Etablissement[[#This Row],[COÛT TOTAL REALISE]]-Etablissement[[#This Row],[COÛT TOTAL REJET]]</f>
        <v>0</v>
      </c>
    </row>
    <row r="41" spans="1:16" ht="16.5" thickBot="1">
      <c r="A41" s="218" t="str">
        <f>IF(ISBLANK(Etablissement[[#This Row],[DATE]]),"",ROW(Etablissement[[#This Row],[NUM]])-ROW($A$19))</f>
        <v/>
      </c>
      <c r="B41" s="46"/>
      <c r="C41" s="128"/>
      <c r="D41" s="129"/>
      <c r="E41" s="128"/>
      <c r="F41" s="121"/>
      <c r="G41" s="121"/>
      <c r="H41" s="124">
        <f>SUM(Etablissement[[#This Row],[MONTANT CAF REALISE ]:[MONTANT DD ET AUTRES TAXES HTVA]])</f>
        <v>0</v>
      </c>
      <c r="I41" s="35"/>
      <c r="J41" s="119"/>
      <c r="K41" s="55">
        <f>IF(Etablissement[[#This Row],[MOTIF]]="",0,Etablissement[[#This Row],[MONTANT CAF REALISE ]])</f>
        <v>0</v>
      </c>
      <c r="L41" s="55">
        <f>IF(Etablissement[[#This Row],[MOTIF]]="",0,Etablissement[[#This Row],[MONTANT DD ET AUTRES TAXES HTVA]])</f>
        <v>0</v>
      </c>
      <c r="M41" s="59">
        <f>SUM(Etablissement[[#This Row],[MONTANT CAF REJETE]:[MONTANT DD ET AUTRES TAXES HTVA REJETE]])</f>
        <v>0</v>
      </c>
      <c r="N41" s="54"/>
      <c r="O41" s="51"/>
      <c r="P41" s="49">
        <f>Etablissement[[#This Row],[COÛT TOTAL REALISE]]-Etablissement[[#This Row],[COÛT TOTAL REJET]]</f>
        <v>0</v>
      </c>
    </row>
    <row r="42" spans="1:16" ht="16.5" thickBot="1">
      <c r="A42" s="218" t="str">
        <f>IF(ISBLANK(Etablissement[[#This Row],[DATE]]),"",ROW(Etablissement[[#This Row],[NUM]])-ROW($A$19))</f>
        <v/>
      </c>
      <c r="B42" s="46"/>
      <c r="C42" s="128"/>
      <c r="D42" s="129"/>
      <c r="E42" s="128"/>
      <c r="F42" s="121"/>
      <c r="G42" s="121"/>
      <c r="H42" s="124">
        <f>SUM(Etablissement[[#This Row],[MONTANT CAF REALISE ]:[MONTANT DD ET AUTRES TAXES HTVA]])</f>
        <v>0</v>
      </c>
      <c r="I42" s="35"/>
      <c r="J42" s="119"/>
      <c r="K42" s="55">
        <f>IF(Etablissement[[#This Row],[MOTIF]]="",0,Etablissement[[#This Row],[MONTANT CAF REALISE ]])</f>
        <v>0</v>
      </c>
      <c r="L42" s="55">
        <f>IF(Etablissement[[#This Row],[MOTIF]]="",0,Etablissement[[#This Row],[MONTANT DD ET AUTRES TAXES HTVA]])</f>
        <v>0</v>
      </c>
      <c r="M42" s="59">
        <f>SUM(Etablissement[[#This Row],[MONTANT CAF REJETE]:[MONTANT DD ET AUTRES TAXES HTVA REJETE]])</f>
        <v>0</v>
      </c>
      <c r="N42" s="54"/>
      <c r="O42" s="51"/>
      <c r="P42" s="49">
        <f>Etablissement[[#This Row],[COÛT TOTAL REALISE]]-Etablissement[[#This Row],[COÛT TOTAL REJET]]</f>
        <v>0</v>
      </c>
    </row>
    <row r="43" spans="1:16" ht="16.5" thickBot="1">
      <c r="A43" s="218" t="str">
        <f>IF(ISBLANK(Etablissement[[#This Row],[DATE]]),"",ROW(Etablissement[[#This Row],[NUM]])-ROW($A$19))</f>
        <v/>
      </c>
      <c r="B43" s="46"/>
      <c r="C43" s="128"/>
      <c r="D43" s="129"/>
      <c r="E43" s="128"/>
      <c r="F43" s="121"/>
      <c r="G43" s="121"/>
      <c r="H43" s="124">
        <f>SUM(Etablissement[[#This Row],[MONTANT CAF REALISE ]:[MONTANT DD ET AUTRES TAXES HTVA]])</f>
        <v>0</v>
      </c>
      <c r="I43" s="35"/>
      <c r="J43" s="119"/>
      <c r="K43" s="55">
        <f>IF(Etablissement[[#This Row],[MOTIF]]="",0,Etablissement[[#This Row],[MONTANT CAF REALISE ]])</f>
        <v>0</v>
      </c>
      <c r="L43" s="55">
        <f>IF(Etablissement[[#This Row],[MOTIF]]="",0,Etablissement[[#This Row],[MONTANT DD ET AUTRES TAXES HTVA]])</f>
        <v>0</v>
      </c>
      <c r="M43" s="59">
        <f>SUM(Etablissement[[#This Row],[MONTANT CAF REJETE]:[MONTANT DD ET AUTRES TAXES HTVA REJETE]])</f>
        <v>0</v>
      </c>
      <c r="N43" s="54"/>
      <c r="O43" s="51"/>
      <c r="P43" s="49">
        <f>Etablissement[[#This Row],[COÛT TOTAL REALISE]]-Etablissement[[#This Row],[COÛT TOTAL REJET]]</f>
        <v>0</v>
      </c>
    </row>
    <row r="44" spans="1:16" ht="16.5" thickBot="1">
      <c r="A44" s="218" t="str">
        <f>IF(ISBLANK(Etablissement[[#This Row],[DATE]]),"",ROW(Etablissement[[#This Row],[NUM]])-ROW($A$19))</f>
        <v/>
      </c>
      <c r="B44" s="46"/>
      <c r="C44" s="128"/>
      <c r="D44" s="129"/>
      <c r="E44" s="128"/>
      <c r="F44" s="121"/>
      <c r="G44" s="121"/>
      <c r="H44" s="124">
        <f>SUM(Etablissement[[#This Row],[MONTANT CAF REALISE ]:[MONTANT DD ET AUTRES TAXES HTVA]])</f>
        <v>0</v>
      </c>
      <c r="I44" s="35"/>
      <c r="J44" s="119"/>
      <c r="K44" s="55">
        <f>IF(Etablissement[[#This Row],[MOTIF]]="",0,Etablissement[[#This Row],[MONTANT CAF REALISE ]])</f>
        <v>0</v>
      </c>
      <c r="L44" s="55">
        <f>IF(Etablissement[[#This Row],[MOTIF]]="",0,Etablissement[[#This Row],[MONTANT DD ET AUTRES TAXES HTVA]])</f>
        <v>0</v>
      </c>
      <c r="M44" s="59">
        <f>SUM(Etablissement[[#This Row],[MONTANT CAF REJETE]:[MONTANT DD ET AUTRES TAXES HTVA REJETE]])</f>
        <v>0</v>
      </c>
      <c r="N44" s="54"/>
      <c r="O44" s="51"/>
      <c r="P44" s="49">
        <f>Etablissement[[#This Row],[COÛT TOTAL REALISE]]-Etablissement[[#This Row],[COÛT TOTAL REJET]]</f>
        <v>0</v>
      </c>
    </row>
    <row r="45" spans="1:16" ht="16.5" thickBot="1">
      <c r="A45" s="218" t="str">
        <f>IF(ISBLANK(Etablissement[[#This Row],[DATE]]),"",ROW(Etablissement[[#This Row],[NUM]])-ROW($A$19))</f>
        <v/>
      </c>
      <c r="B45" s="46"/>
      <c r="C45" s="128"/>
      <c r="D45" s="129"/>
      <c r="E45" s="128"/>
      <c r="F45" s="121"/>
      <c r="G45" s="121"/>
      <c r="H45" s="124">
        <f>SUM(Etablissement[[#This Row],[MONTANT CAF REALISE ]:[MONTANT DD ET AUTRES TAXES HTVA]])</f>
        <v>0</v>
      </c>
      <c r="I45" s="35"/>
      <c r="J45" s="119"/>
      <c r="K45" s="55">
        <f>IF(Etablissement[[#This Row],[MOTIF]]="",0,Etablissement[[#This Row],[MONTANT CAF REALISE ]])</f>
        <v>0</v>
      </c>
      <c r="L45" s="55">
        <f>IF(Etablissement[[#This Row],[MOTIF]]="",0,Etablissement[[#This Row],[MONTANT DD ET AUTRES TAXES HTVA]])</f>
        <v>0</v>
      </c>
      <c r="M45" s="59">
        <f>SUM(Etablissement[[#This Row],[MONTANT CAF REJETE]:[MONTANT DD ET AUTRES TAXES HTVA REJETE]])</f>
        <v>0</v>
      </c>
      <c r="N45" s="54"/>
      <c r="O45" s="51"/>
      <c r="P45" s="49">
        <f>Etablissement[[#This Row],[COÛT TOTAL REALISE]]-Etablissement[[#This Row],[COÛT TOTAL REJET]]</f>
        <v>0</v>
      </c>
    </row>
    <row r="46" spans="1:16" ht="16.5" thickBot="1">
      <c r="A46" s="218" t="str">
        <f>IF(ISBLANK(Etablissement[[#This Row],[DATE]]),"",ROW(Etablissement[[#This Row],[NUM]])-ROW($A$19))</f>
        <v/>
      </c>
      <c r="B46" s="46"/>
      <c r="C46" s="128"/>
      <c r="D46" s="129"/>
      <c r="E46" s="128"/>
      <c r="F46" s="121"/>
      <c r="G46" s="121"/>
      <c r="H46" s="124">
        <f>SUM(Etablissement[[#This Row],[MONTANT CAF REALISE ]:[MONTANT DD ET AUTRES TAXES HTVA]])</f>
        <v>0</v>
      </c>
      <c r="I46" s="35"/>
      <c r="J46" s="119"/>
      <c r="K46" s="55">
        <f>IF(Etablissement[[#This Row],[MOTIF]]="",0,Etablissement[[#This Row],[MONTANT CAF REALISE ]])</f>
        <v>0</v>
      </c>
      <c r="L46" s="55">
        <f>IF(Etablissement[[#This Row],[MOTIF]]="",0,Etablissement[[#This Row],[MONTANT DD ET AUTRES TAXES HTVA]])</f>
        <v>0</v>
      </c>
      <c r="M46" s="59">
        <f>SUM(Etablissement[[#This Row],[MONTANT CAF REJETE]:[MONTANT DD ET AUTRES TAXES HTVA REJETE]])</f>
        <v>0</v>
      </c>
      <c r="N46" s="54"/>
      <c r="O46" s="51"/>
      <c r="P46" s="49">
        <f>Etablissement[[#This Row],[COÛT TOTAL REALISE]]-Etablissement[[#This Row],[COÛT TOTAL REJET]]</f>
        <v>0</v>
      </c>
    </row>
    <row r="47" spans="1:16" ht="16.5" thickBot="1">
      <c r="A47" s="218" t="str">
        <f>IF(ISBLANK(Etablissement[[#This Row],[DATE]]),"",ROW(Etablissement[[#This Row],[NUM]])-ROW($A$19))</f>
        <v/>
      </c>
      <c r="B47" s="46"/>
      <c r="C47" s="128"/>
      <c r="D47" s="129"/>
      <c r="E47" s="128"/>
      <c r="F47" s="121"/>
      <c r="G47" s="121"/>
      <c r="H47" s="124">
        <f>SUM(Etablissement[[#This Row],[MONTANT CAF REALISE ]:[MONTANT DD ET AUTRES TAXES HTVA]])</f>
        <v>0</v>
      </c>
      <c r="I47" s="35"/>
      <c r="J47" s="119"/>
      <c r="K47" s="55">
        <f>IF(Etablissement[[#This Row],[MOTIF]]="",0,Etablissement[[#This Row],[MONTANT CAF REALISE ]])</f>
        <v>0</v>
      </c>
      <c r="L47" s="55">
        <f>IF(Etablissement[[#This Row],[MOTIF]]="",0,Etablissement[[#This Row],[MONTANT DD ET AUTRES TAXES HTVA]])</f>
        <v>0</v>
      </c>
      <c r="M47" s="59">
        <f>SUM(Etablissement[[#This Row],[MONTANT CAF REJETE]:[MONTANT DD ET AUTRES TAXES HTVA REJETE]])</f>
        <v>0</v>
      </c>
      <c r="N47" s="54"/>
      <c r="O47" s="51"/>
      <c r="P47" s="49">
        <f>Etablissement[[#This Row],[COÛT TOTAL REALISE]]-Etablissement[[#This Row],[COÛT TOTAL REJET]]</f>
        <v>0</v>
      </c>
    </row>
    <row r="48" spans="1:16" ht="16.5" thickBot="1">
      <c r="A48" s="218" t="str">
        <f>IF(ISBLANK(Etablissement[[#This Row],[DATE]]),"",ROW(Etablissement[[#This Row],[NUM]])-ROW($A$19))</f>
        <v/>
      </c>
      <c r="B48" s="46"/>
      <c r="C48" s="128"/>
      <c r="D48" s="129"/>
      <c r="E48" s="128"/>
      <c r="F48" s="121"/>
      <c r="G48" s="121"/>
      <c r="H48" s="124">
        <f>SUM(Etablissement[[#This Row],[MONTANT CAF REALISE ]:[MONTANT DD ET AUTRES TAXES HTVA]])</f>
        <v>0</v>
      </c>
      <c r="I48" s="35"/>
      <c r="J48" s="119"/>
      <c r="K48" s="55">
        <f>IF(Etablissement[[#This Row],[MOTIF]]="",0,Etablissement[[#This Row],[MONTANT CAF REALISE ]])</f>
        <v>0</v>
      </c>
      <c r="L48" s="55">
        <f>IF(Etablissement[[#This Row],[MOTIF]]="",0,Etablissement[[#This Row],[MONTANT DD ET AUTRES TAXES HTVA]])</f>
        <v>0</v>
      </c>
      <c r="M48" s="59">
        <f>SUM(Etablissement[[#This Row],[MONTANT CAF REJETE]:[MONTANT DD ET AUTRES TAXES HTVA REJETE]])</f>
        <v>0</v>
      </c>
      <c r="N48" s="54"/>
      <c r="O48" s="51"/>
      <c r="P48" s="49">
        <f>Etablissement[[#This Row],[COÛT TOTAL REALISE]]-Etablissement[[#This Row],[COÛT TOTAL REJET]]</f>
        <v>0</v>
      </c>
    </row>
    <row r="49" spans="1:16" ht="16.5" thickBot="1">
      <c r="A49" s="218" t="str">
        <f>IF(ISBLANK(Etablissement[[#This Row],[DATE]]),"",ROW(Etablissement[[#This Row],[NUM]])-ROW($A$19))</f>
        <v/>
      </c>
      <c r="B49" s="46"/>
      <c r="C49" s="128"/>
      <c r="D49" s="129"/>
      <c r="E49" s="128"/>
      <c r="F49" s="121"/>
      <c r="G49" s="121"/>
      <c r="H49" s="124">
        <f>SUM(Etablissement[[#This Row],[MONTANT CAF REALISE ]:[MONTANT DD ET AUTRES TAXES HTVA]])</f>
        <v>0</v>
      </c>
      <c r="I49" s="35"/>
      <c r="J49" s="119"/>
      <c r="K49" s="55">
        <f>IF(Etablissement[[#This Row],[MOTIF]]="",0,Etablissement[[#This Row],[MONTANT CAF REALISE ]])</f>
        <v>0</v>
      </c>
      <c r="L49" s="55">
        <f>IF(Etablissement[[#This Row],[MOTIF]]="",0,Etablissement[[#This Row],[MONTANT DD ET AUTRES TAXES HTVA]])</f>
        <v>0</v>
      </c>
      <c r="M49" s="59">
        <f>SUM(Etablissement[[#This Row],[MONTANT CAF REJETE]:[MONTANT DD ET AUTRES TAXES HTVA REJETE]])</f>
        <v>0</v>
      </c>
      <c r="N49" s="54"/>
      <c r="O49" s="51"/>
      <c r="P49" s="49">
        <f>Etablissement[[#This Row],[COÛT TOTAL REALISE]]-Etablissement[[#This Row],[COÛT TOTAL REJET]]</f>
        <v>0</v>
      </c>
    </row>
    <row r="50" spans="1:16" ht="16.5" thickBot="1">
      <c r="A50" s="218" t="str">
        <f>IF(ISBLANK(Etablissement[[#This Row],[DATE]]),"",ROW(Etablissement[[#This Row],[NUM]])-ROW($A$19))</f>
        <v/>
      </c>
      <c r="B50" s="46"/>
      <c r="C50" s="128"/>
      <c r="D50" s="129"/>
      <c r="E50" s="128"/>
      <c r="F50" s="121"/>
      <c r="G50" s="121"/>
      <c r="H50" s="124">
        <f>SUM(Etablissement[[#This Row],[MONTANT CAF REALISE ]:[MONTANT DD ET AUTRES TAXES HTVA]])</f>
        <v>0</v>
      </c>
      <c r="I50" s="35"/>
      <c r="J50" s="119"/>
      <c r="K50" s="55">
        <f>IF(Etablissement[[#This Row],[MOTIF]]="",0,Etablissement[[#This Row],[MONTANT CAF REALISE ]])</f>
        <v>0</v>
      </c>
      <c r="L50" s="55">
        <f>IF(Etablissement[[#This Row],[MOTIF]]="",0,Etablissement[[#This Row],[MONTANT DD ET AUTRES TAXES HTVA]])</f>
        <v>0</v>
      </c>
      <c r="M50" s="59">
        <f>SUM(Etablissement[[#This Row],[MONTANT CAF REJETE]:[MONTANT DD ET AUTRES TAXES HTVA REJETE]])</f>
        <v>0</v>
      </c>
      <c r="N50" s="54"/>
      <c r="O50" s="51"/>
      <c r="P50" s="49">
        <f>Etablissement[[#This Row],[COÛT TOTAL REALISE]]-Etablissement[[#This Row],[COÛT TOTAL REJET]]</f>
        <v>0</v>
      </c>
    </row>
    <row r="51" spans="1:16" ht="16.5" thickBot="1">
      <c r="A51" s="218" t="str">
        <f>IF(ISBLANK(Etablissement[[#This Row],[DATE]]),"",ROW(Etablissement[[#This Row],[NUM]])-ROW($A$19))</f>
        <v/>
      </c>
      <c r="B51" s="46"/>
      <c r="C51" s="128"/>
      <c r="D51" s="129"/>
      <c r="E51" s="128"/>
      <c r="F51" s="121"/>
      <c r="G51" s="121"/>
      <c r="H51" s="124">
        <f>SUM(Etablissement[[#This Row],[MONTANT CAF REALISE ]:[MONTANT DD ET AUTRES TAXES HTVA]])</f>
        <v>0</v>
      </c>
      <c r="I51" s="35"/>
      <c r="J51" s="119"/>
      <c r="K51" s="55">
        <f>IF(Etablissement[[#This Row],[MOTIF]]="",0,Etablissement[[#This Row],[MONTANT CAF REALISE ]])</f>
        <v>0</v>
      </c>
      <c r="L51" s="55">
        <f>IF(Etablissement[[#This Row],[MOTIF]]="",0,Etablissement[[#This Row],[MONTANT DD ET AUTRES TAXES HTVA]])</f>
        <v>0</v>
      </c>
      <c r="M51" s="59">
        <f>SUM(Etablissement[[#This Row],[MONTANT CAF REJETE]:[MONTANT DD ET AUTRES TAXES HTVA REJETE]])</f>
        <v>0</v>
      </c>
      <c r="N51" s="54"/>
      <c r="O51" s="51"/>
      <c r="P51" s="49">
        <f>Etablissement[[#This Row],[COÛT TOTAL REALISE]]-Etablissement[[#This Row],[COÛT TOTAL REJET]]</f>
        <v>0</v>
      </c>
    </row>
    <row r="52" spans="1:16" ht="16.5" thickBot="1">
      <c r="A52" s="218" t="str">
        <f>IF(ISBLANK(Etablissement[[#This Row],[DATE]]),"",ROW(Etablissement[[#This Row],[NUM]])-ROW($A$19))</f>
        <v/>
      </c>
      <c r="B52" s="46"/>
      <c r="C52" s="128"/>
      <c r="D52" s="129"/>
      <c r="E52" s="128"/>
      <c r="F52" s="121"/>
      <c r="G52" s="121"/>
      <c r="H52" s="124">
        <f>SUM(Etablissement[[#This Row],[MONTANT CAF REALISE ]:[MONTANT DD ET AUTRES TAXES HTVA]])</f>
        <v>0</v>
      </c>
      <c r="I52" s="35"/>
      <c r="J52" s="119"/>
      <c r="K52" s="55">
        <f>IF(Etablissement[[#This Row],[MOTIF]]="",0,Etablissement[[#This Row],[MONTANT CAF REALISE ]])</f>
        <v>0</v>
      </c>
      <c r="L52" s="55">
        <f>IF(Etablissement[[#This Row],[MOTIF]]="",0,Etablissement[[#This Row],[MONTANT DD ET AUTRES TAXES HTVA]])</f>
        <v>0</v>
      </c>
      <c r="M52" s="59">
        <f>SUM(Etablissement[[#This Row],[MONTANT CAF REJETE]:[MONTANT DD ET AUTRES TAXES HTVA REJETE]])</f>
        <v>0</v>
      </c>
      <c r="N52" s="54"/>
      <c r="O52" s="51"/>
      <c r="P52" s="49">
        <f>Etablissement[[#This Row],[COÛT TOTAL REALISE]]-Etablissement[[#This Row],[COÛT TOTAL REJET]]</f>
        <v>0</v>
      </c>
    </row>
    <row r="53" spans="1:16" ht="16.5" thickBot="1">
      <c r="A53" s="218" t="str">
        <f>IF(ISBLANK(Etablissement[[#This Row],[DATE]]),"",ROW(Etablissement[[#This Row],[NUM]])-ROW($A$19))</f>
        <v/>
      </c>
      <c r="B53" s="46"/>
      <c r="C53" s="128"/>
      <c r="D53" s="129"/>
      <c r="E53" s="128"/>
      <c r="F53" s="121"/>
      <c r="G53" s="121"/>
      <c r="H53" s="124">
        <f>SUM(Etablissement[[#This Row],[MONTANT CAF REALISE ]:[MONTANT DD ET AUTRES TAXES HTVA]])</f>
        <v>0</v>
      </c>
      <c r="I53" s="35"/>
      <c r="J53" s="119"/>
      <c r="K53" s="55">
        <f>IF(Etablissement[[#This Row],[MOTIF]]="",0,Etablissement[[#This Row],[MONTANT CAF REALISE ]])</f>
        <v>0</v>
      </c>
      <c r="L53" s="55">
        <f>IF(Etablissement[[#This Row],[MOTIF]]="",0,Etablissement[[#This Row],[MONTANT DD ET AUTRES TAXES HTVA]])</f>
        <v>0</v>
      </c>
      <c r="M53" s="59">
        <f>SUM(Etablissement[[#This Row],[MONTANT CAF REJETE]:[MONTANT DD ET AUTRES TAXES HTVA REJETE]])</f>
        <v>0</v>
      </c>
      <c r="N53" s="54"/>
      <c r="O53" s="51"/>
      <c r="P53" s="49">
        <f>Etablissement[[#This Row],[COÛT TOTAL REALISE]]-Etablissement[[#This Row],[COÛT TOTAL REJET]]</f>
        <v>0</v>
      </c>
    </row>
    <row r="54" spans="1:16" ht="16.5" thickBot="1">
      <c r="A54" s="218" t="str">
        <f>IF(ISBLANK(Etablissement[[#This Row],[DATE]]),"",ROW(Etablissement[[#This Row],[NUM]])-ROW($A$19))</f>
        <v/>
      </c>
      <c r="B54" s="46"/>
      <c r="C54" s="128"/>
      <c r="D54" s="129"/>
      <c r="E54" s="128"/>
      <c r="F54" s="121"/>
      <c r="G54" s="121"/>
      <c r="H54" s="124">
        <f>SUM(Etablissement[[#This Row],[MONTANT CAF REALISE ]:[MONTANT DD ET AUTRES TAXES HTVA]])</f>
        <v>0</v>
      </c>
      <c r="I54" s="35"/>
      <c r="J54" s="119"/>
      <c r="K54" s="55">
        <f>IF(Etablissement[[#This Row],[MOTIF]]="",0,Etablissement[[#This Row],[MONTANT CAF REALISE ]])</f>
        <v>0</v>
      </c>
      <c r="L54" s="55">
        <f>IF(Etablissement[[#This Row],[MOTIF]]="",0,Etablissement[[#This Row],[MONTANT DD ET AUTRES TAXES HTVA]])</f>
        <v>0</v>
      </c>
      <c r="M54" s="59">
        <f>SUM(Etablissement[[#This Row],[MONTANT CAF REJETE]:[MONTANT DD ET AUTRES TAXES HTVA REJETE]])</f>
        <v>0</v>
      </c>
      <c r="N54" s="54"/>
      <c r="O54" s="51"/>
      <c r="P54" s="49">
        <f>Etablissement[[#This Row],[COÛT TOTAL REALISE]]-Etablissement[[#This Row],[COÛT TOTAL REJET]]</f>
        <v>0</v>
      </c>
    </row>
    <row r="55" spans="1:16" ht="16.5" thickBot="1">
      <c r="A55" s="218" t="str">
        <f>IF(ISBLANK(Etablissement[[#This Row],[DATE]]),"",ROW(Etablissement[[#This Row],[NUM]])-ROW($A$19))</f>
        <v/>
      </c>
      <c r="B55" s="46"/>
      <c r="C55" s="128"/>
      <c r="D55" s="129"/>
      <c r="E55" s="128"/>
      <c r="F55" s="121"/>
      <c r="G55" s="121"/>
      <c r="H55" s="124">
        <f>SUM(Etablissement[[#This Row],[MONTANT CAF REALISE ]:[MONTANT DD ET AUTRES TAXES HTVA]])</f>
        <v>0</v>
      </c>
      <c r="I55" s="35"/>
      <c r="J55" s="119"/>
      <c r="K55" s="55">
        <f>IF(Etablissement[[#This Row],[MOTIF]]="",0,Etablissement[[#This Row],[MONTANT CAF REALISE ]])</f>
        <v>0</v>
      </c>
      <c r="L55" s="55">
        <f>IF(Etablissement[[#This Row],[MOTIF]]="",0,Etablissement[[#This Row],[MONTANT DD ET AUTRES TAXES HTVA]])</f>
        <v>0</v>
      </c>
      <c r="M55" s="59">
        <f>SUM(Etablissement[[#This Row],[MONTANT CAF REJETE]:[MONTANT DD ET AUTRES TAXES HTVA REJETE]])</f>
        <v>0</v>
      </c>
      <c r="N55" s="54"/>
      <c r="O55" s="51"/>
      <c r="P55" s="49">
        <f>Etablissement[[#This Row],[COÛT TOTAL REALISE]]-Etablissement[[#This Row],[COÛT TOTAL REJET]]</f>
        <v>0</v>
      </c>
    </row>
    <row r="56" spans="1:16" ht="16.5" thickBot="1">
      <c r="A56" s="218" t="str">
        <f>IF(ISBLANK(Etablissement[[#This Row],[DATE]]),"",ROW(Etablissement[[#This Row],[NUM]])-ROW($A$19))</f>
        <v/>
      </c>
      <c r="B56" s="46"/>
      <c r="C56" s="128"/>
      <c r="D56" s="129"/>
      <c r="E56" s="128"/>
      <c r="F56" s="121"/>
      <c r="G56" s="121"/>
      <c r="H56" s="124">
        <f>SUM(Etablissement[[#This Row],[MONTANT CAF REALISE ]:[MONTANT DD ET AUTRES TAXES HTVA]])</f>
        <v>0</v>
      </c>
      <c r="I56" s="35"/>
      <c r="J56" s="119"/>
      <c r="K56" s="55">
        <f>IF(Etablissement[[#This Row],[MOTIF]]="",0,Etablissement[[#This Row],[MONTANT CAF REALISE ]])</f>
        <v>0</v>
      </c>
      <c r="L56" s="55">
        <f>IF(Etablissement[[#This Row],[MOTIF]]="",0,Etablissement[[#This Row],[MONTANT DD ET AUTRES TAXES HTVA]])</f>
        <v>0</v>
      </c>
      <c r="M56" s="59">
        <f>SUM(Etablissement[[#This Row],[MONTANT CAF REJETE]:[MONTANT DD ET AUTRES TAXES HTVA REJETE]])</f>
        <v>0</v>
      </c>
      <c r="N56" s="54"/>
      <c r="O56" s="51"/>
      <c r="P56" s="49">
        <f>Etablissement[[#This Row],[COÛT TOTAL REALISE]]-Etablissement[[#This Row],[COÛT TOTAL REJET]]</f>
        <v>0</v>
      </c>
    </row>
    <row r="57" spans="1:16" ht="16.5" thickBot="1">
      <c r="A57" s="218" t="str">
        <f>IF(ISBLANK(Etablissement[[#This Row],[DATE]]),"",ROW(Etablissement[[#This Row],[NUM]])-ROW($A$19))</f>
        <v/>
      </c>
      <c r="B57" s="46"/>
      <c r="C57" s="128"/>
      <c r="D57" s="129"/>
      <c r="E57" s="128"/>
      <c r="F57" s="121"/>
      <c r="G57" s="121"/>
      <c r="H57" s="124">
        <f>SUM(Etablissement[[#This Row],[MONTANT CAF REALISE ]:[MONTANT DD ET AUTRES TAXES HTVA]])</f>
        <v>0</v>
      </c>
      <c r="I57" s="35"/>
      <c r="J57" s="119"/>
      <c r="K57" s="55">
        <f>IF(Etablissement[[#This Row],[MOTIF]]="",0,Etablissement[[#This Row],[MONTANT CAF REALISE ]])</f>
        <v>0</v>
      </c>
      <c r="L57" s="55">
        <f>IF(Etablissement[[#This Row],[MOTIF]]="",0,Etablissement[[#This Row],[MONTANT DD ET AUTRES TAXES HTVA]])</f>
        <v>0</v>
      </c>
      <c r="M57" s="59">
        <f>SUM(Etablissement[[#This Row],[MONTANT CAF REJETE]:[MONTANT DD ET AUTRES TAXES HTVA REJETE]])</f>
        <v>0</v>
      </c>
      <c r="N57" s="54"/>
      <c r="O57" s="51"/>
      <c r="P57" s="49">
        <f>Etablissement[[#This Row],[COÛT TOTAL REALISE]]-Etablissement[[#This Row],[COÛT TOTAL REJET]]</f>
        <v>0</v>
      </c>
    </row>
    <row r="58" spans="1:16" ht="16.5" thickBot="1">
      <c r="A58" s="218" t="str">
        <f>IF(ISBLANK(Etablissement[[#This Row],[DATE]]),"",ROW(Etablissement[[#This Row],[NUM]])-ROW($A$19))</f>
        <v/>
      </c>
      <c r="B58" s="46"/>
      <c r="C58" s="128"/>
      <c r="D58" s="129"/>
      <c r="E58" s="128"/>
      <c r="F58" s="121"/>
      <c r="G58" s="121"/>
      <c r="H58" s="124">
        <f>SUM(Etablissement[[#This Row],[MONTANT CAF REALISE ]:[MONTANT DD ET AUTRES TAXES HTVA]])</f>
        <v>0</v>
      </c>
      <c r="I58" s="35"/>
      <c r="J58" s="119"/>
      <c r="K58" s="55">
        <f>IF(Etablissement[[#This Row],[MOTIF]]="",0,Etablissement[[#This Row],[MONTANT CAF REALISE ]])</f>
        <v>0</v>
      </c>
      <c r="L58" s="55">
        <f>IF(Etablissement[[#This Row],[MOTIF]]="",0,Etablissement[[#This Row],[MONTANT DD ET AUTRES TAXES HTVA]])</f>
        <v>0</v>
      </c>
      <c r="M58" s="59">
        <f>SUM(Etablissement[[#This Row],[MONTANT CAF REJETE]:[MONTANT DD ET AUTRES TAXES HTVA REJETE]])</f>
        <v>0</v>
      </c>
      <c r="N58" s="54"/>
      <c r="O58" s="51"/>
      <c r="P58" s="49">
        <f>Etablissement[[#This Row],[COÛT TOTAL REALISE]]-Etablissement[[#This Row],[COÛT TOTAL REJET]]</f>
        <v>0</v>
      </c>
    </row>
    <row r="59" spans="1:16" ht="16.5" thickBot="1">
      <c r="A59" s="218" t="str">
        <f>IF(ISBLANK(Etablissement[[#This Row],[DATE]]),"",ROW(Etablissement[[#This Row],[NUM]])-ROW($A$19))</f>
        <v/>
      </c>
      <c r="B59" s="46"/>
      <c r="C59" s="128"/>
      <c r="D59" s="129"/>
      <c r="E59" s="128"/>
      <c r="F59" s="121"/>
      <c r="G59" s="121"/>
      <c r="H59" s="124">
        <f>SUM(Etablissement[[#This Row],[MONTANT CAF REALISE ]:[MONTANT DD ET AUTRES TAXES HTVA]])</f>
        <v>0</v>
      </c>
      <c r="I59" s="35"/>
      <c r="J59" s="119"/>
      <c r="K59" s="55">
        <f>IF(Etablissement[[#This Row],[MOTIF]]="",0,Etablissement[[#This Row],[MONTANT CAF REALISE ]])</f>
        <v>0</v>
      </c>
      <c r="L59" s="55">
        <f>IF(Etablissement[[#This Row],[MOTIF]]="",0,Etablissement[[#This Row],[MONTANT DD ET AUTRES TAXES HTVA]])</f>
        <v>0</v>
      </c>
      <c r="M59" s="59">
        <f>SUM(Etablissement[[#This Row],[MONTANT CAF REJETE]:[MONTANT DD ET AUTRES TAXES HTVA REJETE]])</f>
        <v>0</v>
      </c>
      <c r="N59" s="54"/>
      <c r="O59" s="51"/>
      <c r="P59" s="49">
        <f>Etablissement[[#This Row],[COÛT TOTAL REALISE]]-Etablissement[[#This Row],[COÛT TOTAL REJET]]</f>
        <v>0</v>
      </c>
    </row>
    <row r="60" spans="1:16" ht="16.5" thickBot="1">
      <c r="A60" s="218" t="str">
        <f>IF(ISBLANK(Etablissement[[#This Row],[DATE]]),"",ROW(Etablissement[[#This Row],[NUM]])-ROW($A$19))</f>
        <v/>
      </c>
      <c r="B60" s="46"/>
      <c r="C60" s="128"/>
      <c r="D60" s="129"/>
      <c r="E60" s="128"/>
      <c r="F60" s="121"/>
      <c r="G60" s="121"/>
      <c r="H60" s="124">
        <f>SUM(Etablissement[[#This Row],[MONTANT CAF REALISE ]:[MONTANT DD ET AUTRES TAXES HTVA]])</f>
        <v>0</v>
      </c>
      <c r="I60" s="35"/>
      <c r="J60" s="119"/>
      <c r="K60" s="55">
        <f>IF(Etablissement[[#This Row],[MOTIF]]="",0,Etablissement[[#This Row],[MONTANT CAF REALISE ]])</f>
        <v>0</v>
      </c>
      <c r="L60" s="55">
        <f>IF(Etablissement[[#This Row],[MOTIF]]="",0,Etablissement[[#This Row],[MONTANT DD ET AUTRES TAXES HTVA]])</f>
        <v>0</v>
      </c>
      <c r="M60" s="59">
        <f>SUM(Etablissement[[#This Row],[MONTANT CAF REJETE]:[MONTANT DD ET AUTRES TAXES HTVA REJETE]])</f>
        <v>0</v>
      </c>
      <c r="N60" s="54"/>
      <c r="O60" s="51"/>
      <c r="P60" s="49">
        <f>Etablissement[[#This Row],[COÛT TOTAL REALISE]]-Etablissement[[#This Row],[COÛT TOTAL REJET]]</f>
        <v>0</v>
      </c>
    </row>
    <row r="61" spans="1:16" ht="16.5" thickBot="1">
      <c r="A61" s="218" t="str">
        <f>IF(ISBLANK(Etablissement[[#This Row],[DATE]]),"",ROW(Etablissement[[#This Row],[NUM]])-ROW($A$19))</f>
        <v/>
      </c>
      <c r="B61" s="46"/>
      <c r="C61" s="128"/>
      <c r="D61" s="129"/>
      <c r="E61" s="128"/>
      <c r="F61" s="121"/>
      <c r="G61" s="121"/>
      <c r="H61" s="124">
        <f>SUM(Etablissement[[#This Row],[MONTANT CAF REALISE ]:[MONTANT DD ET AUTRES TAXES HTVA]])</f>
        <v>0</v>
      </c>
      <c r="I61" s="35"/>
      <c r="J61" s="119"/>
      <c r="K61" s="55">
        <f>IF(Etablissement[[#This Row],[MOTIF]]="",0,Etablissement[[#This Row],[MONTANT CAF REALISE ]])</f>
        <v>0</v>
      </c>
      <c r="L61" s="55">
        <f>IF(Etablissement[[#This Row],[MOTIF]]="",0,Etablissement[[#This Row],[MONTANT DD ET AUTRES TAXES HTVA]])</f>
        <v>0</v>
      </c>
      <c r="M61" s="59">
        <f>SUM(Etablissement[[#This Row],[MONTANT CAF REJETE]:[MONTANT DD ET AUTRES TAXES HTVA REJETE]])</f>
        <v>0</v>
      </c>
      <c r="N61" s="54"/>
      <c r="O61" s="51"/>
      <c r="P61" s="49">
        <f>Etablissement[[#This Row],[COÛT TOTAL REALISE]]-Etablissement[[#This Row],[COÛT TOTAL REJET]]</f>
        <v>0</v>
      </c>
    </row>
    <row r="62" spans="1:16" ht="16.5" thickBot="1">
      <c r="A62" s="218" t="str">
        <f>IF(ISBLANK(Etablissement[[#This Row],[DATE]]),"",ROW(Etablissement[[#This Row],[NUM]])-ROW($A$19))</f>
        <v/>
      </c>
      <c r="B62" s="46"/>
      <c r="C62" s="128"/>
      <c r="D62" s="129"/>
      <c r="E62" s="128"/>
      <c r="F62" s="121"/>
      <c r="G62" s="121"/>
      <c r="H62" s="124">
        <f>SUM(Etablissement[[#This Row],[MONTANT CAF REALISE ]:[MONTANT DD ET AUTRES TAXES HTVA]])</f>
        <v>0</v>
      </c>
      <c r="I62" s="35"/>
      <c r="J62" s="119"/>
      <c r="K62" s="55">
        <f>IF(Etablissement[[#This Row],[MOTIF]]="",0,Etablissement[[#This Row],[MONTANT CAF REALISE ]])</f>
        <v>0</v>
      </c>
      <c r="L62" s="55">
        <f>IF(Etablissement[[#This Row],[MOTIF]]="",0,Etablissement[[#This Row],[MONTANT DD ET AUTRES TAXES HTVA]])</f>
        <v>0</v>
      </c>
      <c r="M62" s="59">
        <f>SUM(Etablissement[[#This Row],[MONTANT CAF REJETE]:[MONTANT DD ET AUTRES TAXES HTVA REJETE]])</f>
        <v>0</v>
      </c>
      <c r="N62" s="54"/>
      <c r="O62" s="51"/>
      <c r="P62" s="49">
        <f>Etablissement[[#This Row],[COÛT TOTAL REALISE]]-Etablissement[[#This Row],[COÛT TOTAL REJET]]</f>
        <v>0</v>
      </c>
    </row>
    <row r="63" spans="1:16" ht="16.5" thickBot="1">
      <c r="A63" s="218" t="str">
        <f>IF(ISBLANK(Etablissement[[#This Row],[DATE]]),"",ROW(Etablissement[[#This Row],[NUM]])-ROW($A$19))</f>
        <v/>
      </c>
      <c r="B63" s="46"/>
      <c r="C63" s="128"/>
      <c r="D63" s="129"/>
      <c r="E63" s="128"/>
      <c r="F63" s="121"/>
      <c r="G63" s="121"/>
      <c r="H63" s="124">
        <f>SUM(Etablissement[[#This Row],[MONTANT CAF REALISE ]:[MONTANT DD ET AUTRES TAXES HTVA]])</f>
        <v>0</v>
      </c>
      <c r="I63" s="35"/>
      <c r="J63" s="119"/>
      <c r="K63" s="55">
        <f>IF(Etablissement[[#This Row],[MOTIF]]="",0,Etablissement[[#This Row],[MONTANT CAF REALISE ]])</f>
        <v>0</v>
      </c>
      <c r="L63" s="55">
        <f>IF(Etablissement[[#This Row],[MOTIF]]="",0,Etablissement[[#This Row],[MONTANT DD ET AUTRES TAXES HTVA]])</f>
        <v>0</v>
      </c>
      <c r="M63" s="59">
        <f>SUM(Etablissement[[#This Row],[MONTANT CAF REJETE]:[MONTANT DD ET AUTRES TAXES HTVA REJETE]])</f>
        <v>0</v>
      </c>
      <c r="N63" s="54"/>
      <c r="O63" s="51"/>
      <c r="P63" s="49">
        <f>Etablissement[[#This Row],[COÛT TOTAL REALISE]]-Etablissement[[#This Row],[COÛT TOTAL REJET]]</f>
        <v>0</v>
      </c>
    </row>
    <row r="64" spans="1:16" ht="16.5" thickBot="1">
      <c r="A64" s="218" t="str">
        <f>IF(ISBLANK(Etablissement[[#This Row],[DATE]]),"",ROW(Etablissement[[#This Row],[NUM]])-ROW($A$19))</f>
        <v/>
      </c>
      <c r="B64" s="46"/>
      <c r="C64" s="128"/>
      <c r="D64" s="129"/>
      <c r="E64" s="128"/>
      <c r="F64" s="121"/>
      <c r="G64" s="121"/>
      <c r="H64" s="124">
        <f>SUM(Etablissement[[#This Row],[MONTANT CAF REALISE ]:[MONTANT DD ET AUTRES TAXES HTVA]])</f>
        <v>0</v>
      </c>
      <c r="I64" s="35"/>
      <c r="J64" s="119"/>
      <c r="K64" s="55">
        <f>IF(Etablissement[[#This Row],[MOTIF]]="",0,Etablissement[[#This Row],[MONTANT CAF REALISE ]])</f>
        <v>0</v>
      </c>
      <c r="L64" s="55">
        <f>IF(Etablissement[[#This Row],[MOTIF]]="",0,Etablissement[[#This Row],[MONTANT DD ET AUTRES TAXES HTVA]])</f>
        <v>0</v>
      </c>
      <c r="M64" s="59">
        <f>SUM(Etablissement[[#This Row],[MONTANT CAF REJETE]:[MONTANT DD ET AUTRES TAXES HTVA REJETE]])</f>
        <v>0</v>
      </c>
      <c r="N64" s="54"/>
      <c r="O64" s="51"/>
      <c r="P64" s="49">
        <f>Etablissement[[#This Row],[COÛT TOTAL REALISE]]-Etablissement[[#This Row],[COÛT TOTAL REJET]]</f>
        <v>0</v>
      </c>
    </row>
    <row r="65" spans="1:16" ht="16.5" thickBot="1">
      <c r="A65" s="218" t="str">
        <f>IF(ISBLANK(Etablissement[[#This Row],[DATE]]),"",ROW(Etablissement[[#This Row],[NUM]])-ROW($A$19))</f>
        <v/>
      </c>
      <c r="B65" s="46"/>
      <c r="C65" s="128"/>
      <c r="D65" s="129"/>
      <c r="E65" s="128"/>
      <c r="F65" s="121"/>
      <c r="G65" s="121"/>
      <c r="H65" s="124">
        <f>SUM(Etablissement[[#This Row],[MONTANT CAF REALISE ]:[MONTANT DD ET AUTRES TAXES HTVA]])</f>
        <v>0</v>
      </c>
      <c r="I65" s="35"/>
      <c r="J65" s="119"/>
      <c r="K65" s="55">
        <f>IF(Etablissement[[#This Row],[MOTIF]]="",0,Etablissement[[#This Row],[MONTANT CAF REALISE ]])</f>
        <v>0</v>
      </c>
      <c r="L65" s="55">
        <f>IF(Etablissement[[#This Row],[MOTIF]]="",0,Etablissement[[#This Row],[MONTANT DD ET AUTRES TAXES HTVA]])</f>
        <v>0</v>
      </c>
      <c r="M65" s="59">
        <f>SUM(Etablissement[[#This Row],[MONTANT CAF REJETE]:[MONTANT DD ET AUTRES TAXES HTVA REJETE]])</f>
        <v>0</v>
      </c>
      <c r="N65" s="54"/>
      <c r="O65" s="51"/>
      <c r="P65" s="49">
        <f>Etablissement[[#This Row],[COÛT TOTAL REALISE]]-Etablissement[[#This Row],[COÛT TOTAL REJET]]</f>
        <v>0</v>
      </c>
    </row>
    <row r="66" spans="1:16" ht="16.5" thickBot="1">
      <c r="A66" s="218" t="str">
        <f>IF(ISBLANK(Etablissement[[#This Row],[DATE]]),"",ROW(Etablissement[[#This Row],[NUM]])-ROW($A$19))</f>
        <v/>
      </c>
      <c r="B66" s="46"/>
      <c r="C66" s="128"/>
      <c r="D66" s="129"/>
      <c r="E66" s="128"/>
      <c r="F66" s="121"/>
      <c r="G66" s="121"/>
      <c r="H66" s="124">
        <f>SUM(Etablissement[[#This Row],[MONTANT CAF REALISE ]:[MONTANT DD ET AUTRES TAXES HTVA]])</f>
        <v>0</v>
      </c>
      <c r="I66" s="35"/>
      <c r="J66" s="119"/>
      <c r="K66" s="55">
        <f>IF(Etablissement[[#This Row],[MOTIF]]="",0,Etablissement[[#This Row],[MONTANT CAF REALISE ]])</f>
        <v>0</v>
      </c>
      <c r="L66" s="55">
        <f>IF(Etablissement[[#This Row],[MOTIF]]="",0,Etablissement[[#This Row],[MONTANT DD ET AUTRES TAXES HTVA]])</f>
        <v>0</v>
      </c>
      <c r="M66" s="59">
        <f>SUM(Etablissement[[#This Row],[MONTANT CAF REJETE]:[MONTANT DD ET AUTRES TAXES HTVA REJETE]])</f>
        <v>0</v>
      </c>
      <c r="N66" s="54"/>
      <c r="O66" s="51"/>
      <c r="P66" s="49">
        <f>Etablissement[[#This Row],[COÛT TOTAL REALISE]]-Etablissement[[#This Row],[COÛT TOTAL REJET]]</f>
        <v>0</v>
      </c>
    </row>
    <row r="67" spans="1:16" ht="16.5" thickBot="1">
      <c r="A67" s="218" t="str">
        <f>IF(ISBLANK(Etablissement[[#This Row],[DATE]]),"",ROW(Etablissement[[#This Row],[NUM]])-ROW($A$19))</f>
        <v/>
      </c>
      <c r="B67" s="46"/>
      <c r="C67" s="128"/>
      <c r="D67" s="129"/>
      <c r="E67" s="128"/>
      <c r="F67" s="121"/>
      <c r="G67" s="121"/>
      <c r="H67" s="124">
        <f>SUM(Etablissement[[#This Row],[MONTANT CAF REALISE ]:[MONTANT DD ET AUTRES TAXES HTVA]])</f>
        <v>0</v>
      </c>
      <c r="I67" s="35"/>
      <c r="J67" s="119"/>
      <c r="K67" s="55">
        <f>IF(Etablissement[[#This Row],[MOTIF]]="",0,Etablissement[[#This Row],[MONTANT CAF REALISE ]])</f>
        <v>0</v>
      </c>
      <c r="L67" s="55">
        <f>IF(Etablissement[[#This Row],[MOTIF]]="",0,Etablissement[[#This Row],[MONTANT DD ET AUTRES TAXES HTVA]])</f>
        <v>0</v>
      </c>
      <c r="M67" s="59">
        <f>SUM(Etablissement[[#This Row],[MONTANT CAF REJETE]:[MONTANT DD ET AUTRES TAXES HTVA REJETE]])</f>
        <v>0</v>
      </c>
      <c r="N67" s="54"/>
      <c r="O67" s="51"/>
      <c r="P67" s="49">
        <f>Etablissement[[#This Row],[COÛT TOTAL REALISE]]-Etablissement[[#This Row],[COÛT TOTAL REJET]]</f>
        <v>0</v>
      </c>
    </row>
    <row r="68" spans="1:16" ht="16.5" thickBot="1">
      <c r="A68" s="218" t="str">
        <f>IF(ISBLANK(Etablissement[[#This Row],[DATE]]),"",ROW(Etablissement[[#This Row],[NUM]])-ROW($A$19))</f>
        <v/>
      </c>
      <c r="B68" s="46"/>
      <c r="C68" s="128"/>
      <c r="D68" s="129"/>
      <c r="E68" s="128"/>
      <c r="F68" s="121"/>
      <c r="G68" s="121"/>
      <c r="H68" s="124">
        <f>SUM(Etablissement[[#This Row],[MONTANT CAF REALISE ]:[MONTANT DD ET AUTRES TAXES HTVA]])</f>
        <v>0</v>
      </c>
      <c r="I68" s="35"/>
      <c r="J68" s="119"/>
      <c r="K68" s="55">
        <f>IF(Etablissement[[#This Row],[MOTIF]]="",0,Etablissement[[#This Row],[MONTANT CAF REALISE ]])</f>
        <v>0</v>
      </c>
      <c r="L68" s="55">
        <f>IF(Etablissement[[#This Row],[MOTIF]]="",0,Etablissement[[#This Row],[MONTANT DD ET AUTRES TAXES HTVA]])</f>
        <v>0</v>
      </c>
      <c r="M68" s="59">
        <f>SUM(Etablissement[[#This Row],[MONTANT CAF REJETE]:[MONTANT DD ET AUTRES TAXES HTVA REJETE]])</f>
        <v>0</v>
      </c>
      <c r="N68" s="54"/>
      <c r="O68" s="51"/>
      <c r="P68" s="49">
        <f>Etablissement[[#This Row],[COÛT TOTAL REALISE]]-Etablissement[[#This Row],[COÛT TOTAL REJET]]</f>
        <v>0</v>
      </c>
    </row>
    <row r="69" spans="1:16" ht="16.5" thickBot="1">
      <c r="A69" s="218" t="str">
        <f>IF(ISBLANK(Etablissement[[#This Row],[DATE]]),"",ROW(Etablissement[[#This Row],[NUM]])-ROW($A$19))</f>
        <v/>
      </c>
      <c r="B69" s="46"/>
      <c r="C69" s="128"/>
      <c r="D69" s="129"/>
      <c r="E69" s="128"/>
      <c r="F69" s="121"/>
      <c r="G69" s="121"/>
      <c r="H69" s="124">
        <f>SUM(Etablissement[[#This Row],[MONTANT CAF REALISE ]:[MONTANT DD ET AUTRES TAXES HTVA]])</f>
        <v>0</v>
      </c>
      <c r="I69" s="35"/>
      <c r="J69" s="119"/>
      <c r="K69" s="55">
        <f>IF(Etablissement[[#This Row],[MOTIF]]="",0,Etablissement[[#This Row],[MONTANT CAF REALISE ]])</f>
        <v>0</v>
      </c>
      <c r="L69" s="55">
        <f>IF(Etablissement[[#This Row],[MOTIF]]="",0,Etablissement[[#This Row],[MONTANT DD ET AUTRES TAXES HTVA]])</f>
        <v>0</v>
      </c>
      <c r="M69" s="59">
        <f>SUM(Etablissement[[#This Row],[MONTANT CAF REJETE]:[MONTANT DD ET AUTRES TAXES HTVA REJETE]])</f>
        <v>0</v>
      </c>
      <c r="N69" s="54"/>
      <c r="O69" s="51"/>
      <c r="P69" s="49">
        <f>Etablissement[[#This Row],[COÛT TOTAL REALISE]]-Etablissement[[#This Row],[COÛT TOTAL REJET]]</f>
        <v>0</v>
      </c>
    </row>
    <row r="70" spans="1:16" ht="16.5" thickBot="1">
      <c r="A70" s="218" t="str">
        <f>IF(ISBLANK(Etablissement[[#This Row],[DATE]]),"",ROW(Etablissement[[#This Row],[NUM]])-ROW($A$19))</f>
        <v/>
      </c>
      <c r="B70" s="46"/>
      <c r="C70" s="128"/>
      <c r="D70" s="129"/>
      <c r="E70" s="128"/>
      <c r="F70" s="121"/>
      <c r="G70" s="121"/>
      <c r="H70" s="124">
        <f>SUM(Etablissement[[#This Row],[MONTANT CAF REALISE ]:[MONTANT DD ET AUTRES TAXES HTVA]])</f>
        <v>0</v>
      </c>
      <c r="I70" s="35"/>
      <c r="J70" s="119"/>
      <c r="K70" s="55">
        <f>IF(Etablissement[[#This Row],[MOTIF]]="",0,Etablissement[[#This Row],[MONTANT CAF REALISE ]])</f>
        <v>0</v>
      </c>
      <c r="L70" s="55">
        <f>IF(Etablissement[[#This Row],[MOTIF]]="",0,Etablissement[[#This Row],[MONTANT DD ET AUTRES TAXES HTVA]])</f>
        <v>0</v>
      </c>
      <c r="M70" s="59">
        <f>SUM(Etablissement[[#This Row],[MONTANT CAF REJETE]:[MONTANT DD ET AUTRES TAXES HTVA REJETE]])</f>
        <v>0</v>
      </c>
      <c r="N70" s="54"/>
      <c r="O70" s="51"/>
      <c r="P70" s="49">
        <f>Etablissement[[#This Row],[COÛT TOTAL REALISE]]-Etablissement[[#This Row],[COÛT TOTAL REJET]]</f>
        <v>0</v>
      </c>
    </row>
    <row r="71" spans="1:16" ht="16.5" thickBot="1">
      <c r="A71" s="218" t="str">
        <f>IF(ISBLANK(Etablissement[[#This Row],[DATE]]),"",ROW(Etablissement[[#This Row],[NUM]])-ROW($A$19))</f>
        <v/>
      </c>
      <c r="B71" s="46"/>
      <c r="C71" s="128"/>
      <c r="D71" s="129"/>
      <c r="E71" s="128"/>
      <c r="F71" s="121"/>
      <c r="G71" s="121"/>
      <c r="H71" s="124">
        <f>SUM(Etablissement[[#This Row],[MONTANT CAF REALISE ]:[MONTANT DD ET AUTRES TAXES HTVA]])</f>
        <v>0</v>
      </c>
      <c r="I71" s="35"/>
      <c r="J71" s="119"/>
      <c r="K71" s="55">
        <f>IF(Etablissement[[#This Row],[MOTIF]]="",0,Etablissement[[#This Row],[MONTANT CAF REALISE ]])</f>
        <v>0</v>
      </c>
      <c r="L71" s="55">
        <f>IF(Etablissement[[#This Row],[MOTIF]]="",0,Etablissement[[#This Row],[MONTANT DD ET AUTRES TAXES HTVA]])</f>
        <v>0</v>
      </c>
      <c r="M71" s="59">
        <f>SUM(Etablissement[[#This Row],[MONTANT CAF REJETE]:[MONTANT DD ET AUTRES TAXES HTVA REJETE]])</f>
        <v>0</v>
      </c>
      <c r="N71" s="54"/>
      <c r="O71" s="51"/>
      <c r="P71" s="49">
        <f>Etablissement[[#This Row],[COÛT TOTAL REALISE]]-Etablissement[[#This Row],[COÛT TOTAL REJET]]</f>
        <v>0</v>
      </c>
    </row>
    <row r="72" spans="1:16" ht="16.5" thickBot="1">
      <c r="A72" s="218" t="str">
        <f>IF(ISBLANK(Etablissement[[#This Row],[DATE]]),"",ROW(Etablissement[[#This Row],[NUM]])-ROW($A$19))</f>
        <v/>
      </c>
      <c r="B72" s="46"/>
      <c r="C72" s="128"/>
      <c r="D72" s="129"/>
      <c r="E72" s="128"/>
      <c r="F72" s="121"/>
      <c r="G72" s="121"/>
      <c r="H72" s="124">
        <f>SUM(Etablissement[[#This Row],[MONTANT CAF REALISE ]:[MONTANT DD ET AUTRES TAXES HTVA]])</f>
        <v>0</v>
      </c>
      <c r="I72" s="35"/>
      <c r="J72" s="119"/>
      <c r="K72" s="55">
        <f>IF(Etablissement[[#This Row],[MOTIF]]="",0,Etablissement[[#This Row],[MONTANT CAF REALISE ]])</f>
        <v>0</v>
      </c>
      <c r="L72" s="55">
        <f>IF(Etablissement[[#This Row],[MOTIF]]="",0,Etablissement[[#This Row],[MONTANT DD ET AUTRES TAXES HTVA]])</f>
        <v>0</v>
      </c>
      <c r="M72" s="59">
        <f>SUM(Etablissement[[#This Row],[MONTANT CAF REJETE]:[MONTANT DD ET AUTRES TAXES HTVA REJETE]])</f>
        <v>0</v>
      </c>
      <c r="N72" s="54"/>
      <c r="O72" s="51"/>
      <c r="P72" s="49">
        <f>Etablissement[[#This Row],[COÛT TOTAL REALISE]]-Etablissement[[#This Row],[COÛT TOTAL REJET]]</f>
        <v>0</v>
      </c>
    </row>
    <row r="73" spans="1:16" ht="16.5" thickBot="1">
      <c r="A73" s="218" t="str">
        <f>IF(ISBLANK(Etablissement[[#This Row],[DATE]]),"",ROW(Etablissement[[#This Row],[NUM]])-ROW($A$19))</f>
        <v/>
      </c>
      <c r="B73" s="46"/>
      <c r="C73" s="128"/>
      <c r="D73" s="129"/>
      <c r="E73" s="128"/>
      <c r="F73" s="121"/>
      <c r="G73" s="121"/>
      <c r="H73" s="124">
        <f>SUM(Etablissement[[#This Row],[MONTANT CAF REALISE ]:[MONTANT DD ET AUTRES TAXES HTVA]])</f>
        <v>0</v>
      </c>
      <c r="I73" s="35"/>
      <c r="J73" s="119"/>
      <c r="K73" s="55">
        <f>IF(Etablissement[[#This Row],[MOTIF]]="",0,Etablissement[[#This Row],[MONTANT CAF REALISE ]])</f>
        <v>0</v>
      </c>
      <c r="L73" s="55">
        <f>IF(Etablissement[[#This Row],[MOTIF]]="",0,Etablissement[[#This Row],[MONTANT DD ET AUTRES TAXES HTVA]])</f>
        <v>0</v>
      </c>
      <c r="M73" s="59">
        <f>SUM(Etablissement[[#This Row],[MONTANT CAF REJETE]:[MONTANT DD ET AUTRES TAXES HTVA REJETE]])</f>
        <v>0</v>
      </c>
      <c r="N73" s="54"/>
      <c r="O73" s="51"/>
      <c r="P73" s="49">
        <f>Etablissement[[#This Row],[COÛT TOTAL REALISE]]-Etablissement[[#This Row],[COÛT TOTAL REJET]]</f>
        <v>0</v>
      </c>
    </row>
    <row r="74" spans="1:16" ht="16.5" thickBot="1">
      <c r="A74" s="218" t="str">
        <f>IF(ISBLANK(Etablissement[[#This Row],[DATE]]),"",ROW(Etablissement[[#This Row],[NUM]])-ROW($A$19))</f>
        <v/>
      </c>
      <c r="B74" s="46"/>
      <c r="C74" s="128"/>
      <c r="D74" s="129"/>
      <c r="E74" s="128"/>
      <c r="F74" s="121"/>
      <c r="G74" s="121"/>
      <c r="H74" s="124">
        <f>SUM(Etablissement[[#This Row],[MONTANT CAF REALISE ]:[MONTANT DD ET AUTRES TAXES HTVA]])</f>
        <v>0</v>
      </c>
      <c r="I74" s="35"/>
      <c r="J74" s="119"/>
      <c r="K74" s="55">
        <f>IF(Etablissement[[#This Row],[MOTIF]]="",0,Etablissement[[#This Row],[MONTANT CAF REALISE ]])</f>
        <v>0</v>
      </c>
      <c r="L74" s="55">
        <f>IF(Etablissement[[#This Row],[MOTIF]]="",0,Etablissement[[#This Row],[MONTANT DD ET AUTRES TAXES HTVA]])</f>
        <v>0</v>
      </c>
      <c r="M74" s="59">
        <f>SUM(Etablissement[[#This Row],[MONTANT CAF REJETE]:[MONTANT DD ET AUTRES TAXES HTVA REJETE]])</f>
        <v>0</v>
      </c>
      <c r="N74" s="54"/>
      <c r="O74" s="51"/>
      <c r="P74" s="49">
        <f>Etablissement[[#This Row],[COÛT TOTAL REALISE]]-Etablissement[[#This Row],[COÛT TOTAL REJET]]</f>
        <v>0</v>
      </c>
    </row>
    <row r="75" spans="1:16" ht="16.5" thickBot="1">
      <c r="A75" s="218" t="str">
        <f>IF(ISBLANK(Etablissement[[#This Row],[DATE]]),"",ROW(Etablissement[[#This Row],[NUM]])-ROW($A$19))</f>
        <v/>
      </c>
      <c r="B75" s="46"/>
      <c r="C75" s="128"/>
      <c r="D75" s="129"/>
      <c r="E75" s="128"/>
      <c r="F75" s="121"/>
      <c r="G75" s="121"/>
      <c r="H75" s="124">
        <f>SUM(Etablissement[[#This Row],[MONTANT CAF REALISE ]:[MONTANT DD ET AUTRES TAXES HTVA]])</f>
        <v>0</v>
      </c>
      <c r="I75" s="35"/>
      <c r="J75" s="119"/>
      <c r="K75" s="55">
        <f>IF(Etablissement[[#This Row],[MOTIF]]="",0,Etablissement[[#This Row],[MONTANT CAF REALISE ]])</f>
        <v>0</v>
      </c>
      <c r="L75" s="55">
        <f>IF(Etablissement[[#This Row],[MOTIF]]="",0,Etablissement[[#This Row],[MONTANT DD ET AUTRES TAXES HTVA]])</f>
        <v>0</v>
      </c>
      <c r="M75" s="59">
        <f>SUM(Etablissement[[#This Row],[MONTANT CAF REJETE]:[MONTANT DD ET AUTRES TAXES HTVA REJETE]])</f>
        <v>0</v>
      </c>
      <c r="N75" s="54"/>
      <c r="O75" s="51"/>
      <c r="P75" s="49">
        <f>Etablissement[[#This Row],[COÛT TOTAL REALISE]]-Etablissement[[#This Row],[COÛT TOTAL REJET]]</f>
        <v>0</v>
      </c>
    </row>
    <row r="76" spans="1:16" ht="16.5" thickBot="1">
      <c r="A76" s="218" t="str">
        <f>IF(ISBLANK(Etablissement[[#This Row],[DATE]]),"",ROW(Etablissement[[#This Row],[NUM]])-ROW($A$19))</f>
        <v/>
      </c>
      <c r="B76" s="46"/>
      <c r="C76" s="128"/>
      <c r="D76" s="129"/>
      <c r="E76" s="128"/>
      <c r="F76" s="121"/>
      <c r="G76" s="121"/>
      <c r="H76" s="124">
        <f>SUM(Etablissement[[#This Row],[MONTANT CAF REALISE ]:[MONTANT DD ET AUTRES TAXES HTVA]])</f>
        <v>0</v>
      </c>
      <c r="I76" s="35"/>
      <c r="J76" s="119"/>
      <c r="K76" s="55">
        <f>IF(Etablissement[[#This Row],[MOTIF]]="",0,Etablissement[[#This Row],[MONTANT CAF REALISE ]])</f>
        <v>0</v>
      </c>
      <c r="L76" s="55">
        <f>IF(Etablissement[[#This Row],[MOTIF]]="",0,Etablissement[[#This Row],[MONTANT DD ET AUTRES TAXES HTVA]])</f>
        <v>0</v>
      </c>
      <c r="M76" s="59">
        <f>SUM(Etablissement[[#This Row],[MONTANT CAF REJETE]:[MONTANT DD ET AUTRES TAXES HTVA REJETE]])</f>
        <v>0</v>
      </c>
      <c r="N76" s="54"/>
      <c r="O76" s="51"/>
      <c r="P76" s="49">
        <f>Etablissement[[#This Row],[COÛT TOTAL REALISE]]-Etablissement[[#This Row],[COÛT TOTAL REJET]]</f>
        <v>0</v>
      </c>
    </row>
    <row r="77" spans="1:16" ht="16.5" thickBot="1">
      <c r="A77" s="218" t="str">
        <f>IF(ISBLANK(Etablissement[[#This Row],[DATE]]),"",ROW(Etablissement[[#This Row],[NUM]])-ROW($A$19))</f>
        <v/>
      </c>
      <c r="B77" s="46"/>
      <c r="C77" s="128"/>
      <c r="D77" s="129"/>
      <c r="E77" s="128"/>
      <c r="F77" s="121"/>
      <c r="G77" s="121"/>
      <c r="H77" s="124">
        <f>SUM(Etablissement[[#This Row],[MONTANT CAF REALISE ]:[MONTANT DD ET AUTRES TAXES HTVA]])</f>
        <v>0</v>
      </c>
      <c r="I77" s="35"/>
      <c r="J77" s="119"/>
      <c r="K77" s="55">
        <f>IF(Etablissement[[#This Row],[MOTIF]]="",0,Etablissement[[#This Row],[MONTANT CAF REALISE ]])</f>
        <v>0</v>
      </c>
      <c r="L77" s="55">
        <f>IF(Etablissement[[#This Row],[MOTIF]]="",0,Etablissement[[#This Row],[MONTANT DD ET AUTRES TAXES HTVA]])</f>
        <v>0</v>
      </c>
      <c r="M77" s="59">
        <f>SUM(Etablissement[[#This Row],[MONTANT CAF REJETE]:[MONTANT DD ET AUTRES TAXES HTVA REJETE]])</f>
        <v>0</v>
      </c>
      <c r="N77" s="54"/>
      <c r="O77" s="51"/>
      <c r="P77" s="49">
        <f>Etablissement[[#This Row],[COÛT TOTAL REALISE]]-Etablissement[[#This Row],[COÛT TOTAL REJET]]</f>
        <v>0</v>
      </c>
    </row>
    <row r="78" spans="1:16" ht="16.5" thickBot="1">
      <c r="A78" s="218" t="str">
        <f>IF(ISBLANK(Etablissement[[#This Row],[DATE]]),"",ROW(Etablissement[[#This Row],[NUM]])-ROW($A$19))</f>
        <v/>
      </c>
      <c r="B78" s="46"/>
      <c r="C78" s="128"/>
      <c r="D78" s="129"/>
      <c r="E78" s="128"/>
      <c r="F78" s="121"/>
      <c r="G78" s="121"/>
      <c r="H78" s="124">
        <f>SUM(Etablissement[[#This Row],[MONTANT CAF REALISE ]:[MONTANT DD ET AUTRES TAXES HTVA]])</f>
        <v>0</v>
      </c>
      <c r="I78" s="35"/>
      <c r="J78" s="119"/>
      <c r="K78" s="55">
        <f>IF(Etablissement[[#This Row],[MOTIF]]="",0,Etablissement[[#This Row],[MONTANT CAF REALISE ]])</f>
        <v>0</v>
      </c>
      <c r="L78" s="55">
        <f>IF(Etablissement[[#This Row],[MOTIF]]="",0,Etablissement[[#This Row],[MONTANT DD ET AUTRES TAXES HTVA]])</f>
        <v>0</v>
      </c>
      <c r="M78" s="59">
        <f>SUM(Etablissement[[#This Row],[MONTANT CAF REJETE]:[MONTANT DD ET AUTRES TAXES HTVA REJETE]])</f>
        <v>0</v>
      </c>
      <c r="N78" s="54"/>
      <c r="O78" s="51"/>
      <c r="P78" s="49">
        <f>Etablissement[[#This Row],[COÛT TOTAL REALISE]]-Etablissement[[#This Row],[COÛT TOTAL REJET]]</f>
        <v>0</v>
      </c>
    </row>
    <row r="79" spans="1:16" ht="16.5" thickBot="1">
      <c r="A79" s="218" t="str">
        <f>IF(ISBLANK(Etablissement[[#This Row],[DATE]]),"",ROW(Etablissement[[#This Row],[NUM]])-ROW($A$19))</f>
        <v/>
      </c>
      <c r="B79" s="46"/>
      <c r="C79" s="128"/>
      <c r="D79" s="129"/>
      <c r="E79" s="128"/>
      <c r="F79" s="121"/>
      <c r="G79" s="121"/>
      <c r="H79" s="124">
        <f>SUM(Etablissement[[#This Row],[MONTANT CAF REALISE ]:[MONTANT DD ET AUTRES TAXES HTVA]])</f>
        <v>0</v>
      </c>
      <c r="I79" s="35"/>
      <c r="J79" s="119"/>
      <c r="K79" s="55">
        <f>IF(Etablissement[[#This Row],[MOTIF]]="",0,Etablissement[[#This Row],[MONTANT CAF REALISE ]])</f>
        <v>0</v>
      </c>
      <c r="L79" s="55">
        <f>IF(Etablissement[[#This Row],[MOTIF]]="",0,Etablissement[[#This Row],[MONTANT DD ET AUTRES TAXES HTVA]])</f>
        <v>0</v>
      </c>
      <c r="M79" s="59">
        <f>SUM(Etablissement[[#This Row],[MONTANT CAF REJETE]:[MONTANT DD ET AUTRES TAXES HTVA REJETE]])</f>
        <v>0</v>
      </c>
      <c r="N79" s="54"/>
      <c r="O79" s="51"/>
      <c r="P79" s="49">
        <f>Etablissement[[#This Row],[COÛT TOTAL REALISE]]-Etablissement[[#This Row],[COÛT TOTAL REJET]]</f>
        <v>0</v>
      </c>
    </row>
    <row r="80" spans="1:16" ht="16.5" thickBot="1">
      <c r="A80" s="218" t="str">
        <f>IF(ISBLANK(Etablissement[[#This Row],[DATE]]),"",ROW(Etablissement[[#This Row],[NUM]])-ROW($A$19))</f>
        <v/>
      </c>
      <c r="B80" s="46"/>
      <c r="C80" s="128"/>
      <c r="D80" s="129"/>
      <c r="E80" s="128"/>
      <c r="F80" s="121"/>
      <c r="G80" s="121"/>
      <c r="H80" s="124">
        <f>SUM(Etablissement[[#This Row],[MONTANT CAF REALISE ]:[MONTANT DD ET AUTRES TAXES HTVA]])</f>
        <v>0</v>
      </c>
      <c r="I80" s="35"/>
      <c r="J80" s="119"/>
      <c r="K80" s="55">
        <f>IF(Etablissement[[#This Row],[MOTIF]]="",0,Etablissement[[#This Row],[MONTANT CAF REALISE ]])</f>
        <v>0</v>
      </c>
      <c r="L80" s="55">
        <f>IF(Etablissement[[#This Row],[MOTIF]]="",0,Etablissement[[#This Row],[MONTANT DD ET AUTRES TAXES HTVA]])</f>
        <v>0</v>
      </c>
      <c r="M80" s="59">
        <f>SUM(Etablissement[[#This Row],[MONTANT CAF REJETE]:[MONTANT DD ET AUTRES TAXES HTVA REJETE]])</f>
        <v>0</v>
      </c>
      <c r="N80" s="54"/>
      <c r="O80" s="51"/>
      <c r="P80" s="49">
        <f>Etablissement[[#This Row],[COÛT TOTAL REALISE]]-Etablissement[[#This Row],[COÛT TOTAL REJET]]</f>
        <v>0</v>
      </c>
    </row>
    <row r="81" spans="1:16" ht="16.5" thickBot="1">
      <c r="A81" s="218" t="str">
        <f>IF(ISBLANK(Etablissement[[#This Row],[DATE]]),"",ROW(Etablissement[[#This Row],[NUM]])-ROW($A$19))</f>
        <v/>
      </c>
      <c r="B81" s="46"/>
      <c r="C81" s="128"/>
      <c r="D81" s="129"/>
      <c r="E81" s="128"/>
      <c r="F81" s="121"/>
      <c r="G81" s="121"/>
      <c r="H81" s="124">
        <f>SUM(Etablissement[[#This Row],[MONTANT CAF REALISE ]:[MONTANT DD ET AUTRES TAXES HTVA]])</f>
        <v>0</v>
      </c>
      <c r="I81" s="35"/>
      <c r="J81" s="119"/>
      <c r="K81" s="55">
        <f>IF(Etablissement[[#This Row],[MOTIF]]="",0,Etablissement[[#This Row],[MONTANT CAF REALISE ]])</f>
        <v>0</v>
      </c>
      <c r="L81" s="55">
        <f>IF(Etablissement[[#This Row],[MOTIF]]="",0,Etablissement[[#This Row],[MONTANT DD ET AUTRES TAXES HTVA]])</f>
        <v>0</v>
      </c>
      <c r="M81" s="59">
        <f>SUM(Etablissement[[#This Row],[MONTANT CAF REJETE]:[MONTANT DD ET AUTRES TAXES HTVA REJETE]])</f>
        <v>0</v>
      </c>
      <c r="N81" s="54"/>
      <c r="O81" s="51"/>
      <c r="P81" s="49">
        <f>Etablissement[[#This Row],[COÛT TOTAL REALISE]]-Etablissement[[#This Row],[COÛT TOTAL REJET]]</f>
        <v>0</v>
      </c>
    </row>
    <row r="82" spans="1:16" ht="16.5" thickBot="1">
      <c r="A82" s="218" t="str">
        <f>IF(ISBLANK(Etablissement[[#This Row],[DATE]]),"",ROW(Etablissement[[#This Row],[NUM]])-ROW($A$19))</f>
        <v/>
      </c>
      <c r="B82" s="46"/>
      <c r="C82" s="128"/>
      <c r="D82" s="129"/>
      <c r="E82" s="128"/>
      <c r="F82" s="121"/>
      <c r="G82" s="121"/>
      <c r="H82" s="124">
        <f>SUM(Etablissement[[#This Row],[MONTANT CAF REALISE ]:[MONTANT DD ET AUTRES TAXES HTVA]])</f>
        <v>0</v>
      </c>
      <c r="I82" s="35"/>
      <c r="J82" s="119"/>
      <c r="K82" s="55">
        <f>IF(Etablissement[[#This Row],[MOTIF]]="",0,Etablissement[[#This Row],[MONTANT CAF REALISE ]])</f>
        <v>0</v>
      </c>
      <c r="L82" s="55">
        <f>IF(Etablissement[[#This Row],[MOTIF]]="",0,Etablissement[[#This Row],[MONTANT DD ET AUTRES TAXES HTVA]])</f>
        <v>0</v>
      </c>
      <c r="M82" s="59">
        <f>SUM(Etablissement[[#This Row],[MONTANT CAF REJETE]:[MONTANT DD ET AUTRES TAXES HTVA REJETE]])</f>
        <v>0</v>
      </c>
      <c r="N82" s="54"/>
      <c r="O82" s="51"/>
      <c r="P82" s="49">
        <f>Etablissement[[#This Row],[COÛT TOTAL REALISE]]-Etablissement[[#This Row],[COÛT TOTAL REJET]]</f>
        <v>0</v>
      </c>
    </row>
    <row r="83" spans="1:16" ht="16.5" thickBot="1">
      <c r="A83" s="218" t="str">
        <f>IF(ISBLANK(Etablissement[[#This Row],[DATE]]),"",ROW(Etablissement[[#This Row],[NUM]])-ROW($A$19))</f>
        <v/>
      </c>
      <c r="B83" s="46"/>
      <c r="C83" s="128"/>
      <c r="D83" s="129"/>
      <c r="E83" s="128"/>
      <c r="F83" s="121"/>
      <c r="G83" s="121"/>
      <c r="H83" s="124">
        <f>SUM(Etablissement[[#This Row],[MONTANT CAF REALISE ]:[MONTANT DD ET AUTRES TAXES HTVA]])</f>
        <v>0</v>
      </c>
      <c r="I83" s="35"/>
      <c r="J83" s="119"/>
      <c r="K83" s="55">
        <f>IF(Etablissement[[#This Row],[MOTIF]]="",0,Etablissement[[#This Row],[MONTANT CAF REALISE ]])</f>
        <v>0</v>
      </c>
      <c r="L83" s="55">
        <f>IF(Etablissement[[#This Row],[MOTIF]]="",0,Etablissement[[#This Row],[MONTANT DD ET AUTRES TAXES HTVA]])</f>
        <v>0</v>
      </c>
      <c r="M83" s="59">
        <f>SUM(Etablissement[[#This Row],[MONTANT CAF REJETE]:[MONTANT DD ET AUTRES TAXES HTVA REJETE]])</f>
        <v>0</v>
      </c>
      <c r="N83" s="54"/>
      <c r="O83" s="51"/>
      <c r="P83" s="49">
        <f>Etablissement[[#This Row],[COÛT TOTAL REALISE]]-Etablissement[[#This Row],[COÛT TOTAL REJET]]</f>
        <v>0</v>
      </c>
    </row>
    <row r="84" spans="1:16" ht="16.5" thickBot="1">
      <c r="A84" s="218" t="str">
        <f>IF(ISBLANK(Etablissement[[#This Row],[DATE]]),"",ROW(Etablissement[[#This Row],[NUM]])-ROW($A$19))</f>
        <v/>
      </c>
      <c r="B84" s="46"/>
      <c r="C84" s="128"/>
      <c r="D84" s="129"/>
      <c r="E84" s="128"/>
      <c r="F84" s="121"/>
      <c r="G84" s="121"/>
      <c r="H84" s="124">
        <f>SUM(Etablissement[[#This Row],[MONTANT CAF REALISE ]:[MONTANT DD ET AUTRES TAXES HTVA]])</f>
        <v>0</v>
      </c>
      <c r="I84" s="35"/>
      <c r="J84" s="119"/>
      <c r="K84" s="55">
        <f>IF(Etablissement[[#This Row],[MOTIF]]="",0,Etablissement[[#This Row],[MONTANT CAF REALISE ]])</f>
        <v>0</v>
      </c>
      <c r="L84" s="55">
        <f>IF(Etablissement[[#This Row],[MOTIF]]="",0,Etablissement[[#This Row],[MONTANT DD ET AUTRES TAXES HTVA]])</f>
        <v>0</v>
      </c>
      <c r="M84" s="59">
        <f>SUM(Etablissement[[#This Row],[MONTANT CAF REJETE]:[MONTANT DD ET AUTRES TAXES HTVA REJETE]])</f>
        <v>0</v>
      </c>
      <c r="N84" s="54"/>
      <c r="O84" s="51"/>
      <c r="P84" s="49">
        <f>Etablissement[[#This Row],[COÛT TOTAL REALISE]]-Etablissement[[#This Row],[COÛT TOTAL REJET]]</f>
        <v>0</v>
      </c>
    </row>
    <row r="85" spans="1:16" ht="16.5" thickBot="1">
      <c r="A85" s="218" t="str">
        <f>IF(ISBLANK(Etablissement[[#This Row],[DATE]]),"",ROW(Etablissement[[#This Row],[NUM]])-ROW($A$19))</f>
        <v/>
      </c>
      <c r="B85" s="46"/>
      <c r="C85" s="128"/>
      <c r="D85" s="129"/>
      <c r="E85" s="128"/>
      <c r="F85" s="121"/>
      <c r="G85" s="121"/>
      <c r="H85" s="124">
        <f>SUM(Etablissement[[#This Row],[MONTANT CAF REALISE ]:[MONTANT DD ET AUTRES TAXES HTVA]])</f>
        <v>0</v>
      </c>
      <c r="I85" s="35"/>
      <c r="J85" s="119"/>
      <c r="K85" s="55">
        <f>IF(Etablissement[[#This Row],[MOTIF]]="",0,Etablissement[[#This Row],[MONTANT CAF REALISE ]])</f>
        <v>0</v>
      </c>
      <c r="L85" s="55">
        <f>IF(Etablissement[[#This Row],[MOTIF]]="",0,Etablissement[[#This Row],[MONTANT DD ET AUTRES TAXES HTVA]])</f>
        <v>0</v>
      </c>
      <c r="M85" s="59">
        <f>SUM(Etablissement[[#This Row],[MONTANT CAF REJETE]:[MONTANT DD ET AUTRES TAXES HTVA REJETE]])</f>
        <v>0</v>
      </c>
      <c r="N85" s="54"/>
      <c r="O85" s="51"/>
      <c r="P85" s="49">
        <f>Etablissement[[#This Row],[COÛT TOTAL REALISE]]-Etablissement[[#This Row],[COÛT TOTAL REJET]]</f>
        <v>0</v>
      </c>
    </row>
    <row r="86" spans="1:16" ht="16.5" thickBot="1">
      <c r="A86" s="218" t="str">
        <f>IF(ISBLANK(Etablissement[[#This Row],[DATE]]),"",ROW(Etablissement[[#This Row],[NUM]])-ROW($A$19))</f>
        <v/>
      </c>
      <c r="B86" s="46"/>
      <c r="C86" s="128"/>
      <c r="D86" s="129"/>
      <c r="E86" s="128"/>
      <c r="F86" s="121"/>
      <c r="G86" s="121"/>
      <c r="H86" s="124">
        <f>SUM(Etablissement[[#This Row],[MONTANT CAF REALISE ]:[MONTANT DD ET AUTRES TAXES HTVA]])</f>
        <v>0</v>
      </c>
      <c r="I86" s="35"/>
      <c r="J86" s="119"/>
      <c r="K86" s="55">
        <f>IF(Etablissement[[#This Row],[MOTIF]]="",0,Etablissement[[#This Row],[MONTANT CAF REALISE ]])</f>
        <v>0</v>
      </c>
      <c r="L86" s="55">
        <f>IF(Etablissement[[#This Row],[MOTIF]]="",0,Etablissement[[#This Row],[MONTANT DD ET AUTRES TAXES HTVA]])</f>
        <v>0</v>
      </c>
      <c r="M86" s="59">
        <f>SUM(Etablissement[[#This Row],[MONTANT CAF REJETE]:[MONTANT DD ET AUTRES TAXES HTVA REJETE]])</f>
        <v>0</v>
      </c>
      <c r="N86" s="54"/>
      <c r="O86" s="51"/>
      <c r="P86" s="49">
        <f>Etablissement[[#This Row],[COÛT TOTAL REALISE]]-Etablissement[[#This Row],[COÛT TOTAL REJET]]</f>
        <v>0</v>
      </c>
    </row>
    <row r="87" spans="1:16" ht="16.5" thickBot="1">
      <c r="A87" s="218" t="str">
        <f>IF(ISBLANK(Etablissement[[#This Row],[DATE]]),"",ROW(Etablissement[[#This Row],[NUM]])-ROW($A$19))</f>
        <v/>
      </c>
      <c r="B87" s="46"/>
      <c r="C87" s="128"/>
      <c r="D87" s="129"/>
      <c r="E87" s="128"/>
      <c r="F87" s="121"/>
      <c r="G87" s="121"/>
      <c r="H87" s="124">
        <f>SUM(Etablissement[[#This Row],[MONTANT CAF REALISE ]:[MONTANT DD ET AUTRES TAXES HTVA]])</f>
        <v>0</v>
      </c>
      <c r="I87" s="35"/>
      <c r="J87" s="119"/>
      <c r="K87" s="55">
        <f>IF(Etablissement[[#This Row],[MOTIF]]="",0,Etablissement[[#This Row],[MONTANT CAF REALISE ]])</f>
        <v>0</v>
      </c>
      <c r="L87" s="55">
        <f>IF(Etablissement[[#This Row],[MOTIF]]="",0,Etablissement[[#This Row],[MONTANT DD ET AUTRES TAXES HTVA]])</f>
        <v>0</v>
      </c>
      <c r="M87" s="59">
        <f>SUM(Etablissement[[#This Row],[MONTANT CAF REJETE]:[MONTANT DD ET AUTRES TAXES HTVA REJETE]])</f>
        <v>0</v>
      </c>
      <c r="N87" s="54"/>
      <c r="O87" s="51"/>
      <c r="P87" s="49">
        <f>Etablissement[[#This Row],[COÛT TOTAL REALISE]]-Etablissement[[#This Row],[COÛT TOTAL REJET]]</f>
        <v>0</v>
      </c>
    </row>
    <row r="88" spans="1:16" ht="16.5" thickBot="1">
      <c r="A88" s="218" t="str">
        <f>IF(ISBLANK(Etablissement[[#This Row],[DATE]]),"",ROW(Etablissement[[#This Row],[NUM]])-ROW($A$19))</f>
        <v/>
      </c>
      <c r="B88" s="46"/>
      <c r="C88" s="128"/>
      <c r="D88" s="129"/>
      <c r="E88" s="128"/>
      <c r="F88" s="121"/>
      <c r="G88" s="121"/>
      <c r="H88" s="124">
        <f>SUM(Etablissement[[#This Row],[MONTANT CAF REALISE ]:[MONTANT DD ET AUTRES TAXES HTVA]])</f>
        <v>0</v>
      </c>
      <c r="I88" s="35"/>
      <c r="J88" s="119"/>
      <c r="K88" s="55">
        <f>IF(Etablissement[[#This Row],[MOTIF]]="",0,Etablissement[[#This Row],[MONTANT CAF REALISE ]])</f>
        <v>0</v>
      </c>
      <c r="L88" s="55">
        <f>IF(Etablissement[[#This Row],[MOTIF]]="",0,Etablissement[[#This Row],[MONTANT DD ET AUTRES TAXES HTVA]])</f>
        <v>0</v>
      </c>
      <c r="M88" s="59">
        <f>SUM(Etablissement[[#This Row],[MONTANT CAF REJETE]:[MONTANT DD ET AUTRES TAXES HTVA REJETE]])</f>
        <v>0</v>
      </c>
      <c r="N88" s="54"/>
      <c r="O88" s="51"/>
      <c r="P88" s="49">
        <f>Etablissement[[#This Row],[COÛT TOTAL REALISE]]-Etablissement[[#This Row],[COÛT TOTAL REJET]]</f>
        <v>0</v>
      </c>
    </row>
    <row r="89" spans="1:16" ht="16.5" thickBot="1">
      <c r="A89" s="218" t="str">
        <f>IF(ISBLANK(Etablissement[[#This Row],[DATE]]),"",ROW(Etablissement[[#This Row],[NUM]])-ROW($A$19))</f>
        <v/>
      </c>
      <c r="B89" s="46"/>
      <c r="C89" s="128"/>
      <c r="D89" s="129"/>
      <c r="E89" s="128"/>
      <c r="F89" s="121"/>
      <c r="G89" s="121"/>
      <c r="H89" s="124">
        <f>SUM(Etablissement[[#This Row],[MONTANT CAF REALISE ]:[MONTANT DD ET AUTRES TAXES HTVA]])</f>
        <v>0</v>
      </c>
      <c r="I89" s="35"/>
      <c r="J89" s="119"/>
      <c r="K89" s="55">
        <f>IF(Etablissement[[#This Row],[MOTIF]]="",0,Etablissement[[#This Row],[MONTANT CAF REALISE ]])</f>
        <v>0</v>
      </c>
      <c r="L89" s="55">
        <f>IF(Etablissement[[#This Row],[MOTIF]]="",0,Etablissement[[#This Row],[MONTANT DD ET AUTRES TAXES HTVA]])</f>
        <v>0</v>
      </c>
      <c r="M89" s="59">
        <f>SUM(Etablissement[[#This Row],[MONTANT CAF REJETE]:[MONTANT DD ET AUTRES TAXES HTVA REJETE]])</f>
        <v>0</v>
      </c>
      <c r="N89" s="54"/>
      <c r="O89" s="51"/>
      <c r="P89" s="49">
        <f>Etablissement[[#This Row],[COÛT TOTAL REALISE]]-Etablissement[[#This Row],[COÛT TOTAL REJET]]</f>
        <v>0</v>
      </c>
    </row>
    <row r="90" spans="1:16" ht="16.5" thickBot="1">
      <c r="A90" s="218" t="str">
        <f>IF(ISBLANK(Etablissement[[#This Row],[DATE]]),"",ROW(Etablissement[[#This Row],[NUM]])-ROW($A$19))</f>
        <v/>
      </c>
      <c r="B90" s="46"/>
      <c r="C90" s="128"/>
      <c r="D90" s="129"/>
      <c r="E90" s="128"/>
      <c r="F90" s="121"/>
      <c r="G90" s="121"/>
      <c r="H90" s="124">
        <f>SUM(Etablissement[[#This Row],[MONTANT CAF REALISE ]:[MONTANT DD ET AUTRES TAXES HTVA]])</f>
        <v>0</v>
      </c>
      <c r="I90" s="35"/>
      <c r="J90" s="119"/>
      <c r="K90" s="55">
        <f>IF(Etablissement[[#This Row],[MOTIF]]="",0,Etablissement[[#This Row],[MONTANT CAF REALISE ]])</f>
        <v>0</v>
      </c>
      <c r="L90" s="55">
        <f>IF(Etablissement[[#This Row],[MOTIF]]="",0,Etablissement[[#This Row],[MONTANT DD ET AUTRES TAXES HTVA]])</f>
        <v>0</v>
      </c>
      <c r="M90" s="59">
        <f>SUM(Etablissement[[#This Row],[MONTANT CAF REJETE]:[MONTANT DD ET AUTRES TAXES HTVA REJETE]])</f>
        <v>0</v>
      </c>
      <c r="N90" s="54"/>
      <c r="O90" s="51"/>
      <c r="P90" s="49">
        <f>Etablissement[[#This Row],[COÛT TOTAL REALISE]]-Etablissement[[#This Row],[COÛT TOTAL REJET]]</f>
        <v>0</v>
      </c>
    </row>
    <row r="91" spans="1:16" ht="16.5" thickBot="1">
      <c r="A91" s="218" t="str">
        <f>IF(ISBLANK(Etablissement[[#This Row],[DATE]]),"",ROW(Etablissement[[#This Row],[NUM]])-ROW($A$19))</f>
        <v/>
      </c>
      <c r="B91" s="46"/>
      <c r="C91" s="128"/>
      <c r="D91" s="129"/>
      <c r="E91" s="128"/>
      <c r="F91" s="121"/>
      <c r="G91" s="121"/>
      <c r="H91" s="124">
        <f>SUM(Etablissement[[#This Row],[MONTANT CAF REALISE ]:[MONTANT DD ET AUTRES TAXES HTVA]])</f>
        <v>0</v>
      </c>
      <c r="I91" s="35"/>
      <c r="J91" s="119"/>
      <c r="K91" s="55">
        <f>IF(Etablissement[[#This Row],[MOTIF]]="",0,Etablissement[[#This Row],[MONTANT CAF REALISE ]])</f>
        <v>0</v>
      </c>
      <c r="L91" s="55">
        <f>IF(Etablissement[[#This Row],[MOTIF]]="",0,Etablissement[[#This Row],[MONTANT DD ET AUTRES TAXES HTVA]])</f>
        <v>0</v>
      </c>
      <c r="M91" s="59">
        <f>SUM(Etablissement[[#This Row],[MONTANT CAF REJETE]:[MONTANT DD ET AUTRES TAXES HTVA REJETE]])</f>
        <v>0</v>
      </c>
      <c r="N91" s="54"/>
      <c r="O91" s="51"/>
      <c r="P91" s="49">
        <f>Etablissement[[#This Row],[COÛT TOTAL REALISE]]-Etablissement[[#This Row],[COÛT TOTAL REJET]]</f>
        <v>0</v>
      </c>
    </row>
    <row r="92" spans="1:16" ht="16.5" thickBot="1">
      <c r="A92" s="218" t="str">
        <f>IF(ISBLANK(Etablissement[[#This Row],[DATE]]),"",ROW(Etablissement[[#This Row],[NUM]])-ROW($A$19))</f>
        <v/>
      </c>
      <c r="B92" s="46"/>
      <c r="C92" s="128"/>
      <c r="D92" s="129"/>
      <c r="E92" s="128"/>
      <c r="F92" s="121"/>
      <c r="G92" s="121"/>
      <c r="H92" s="124">
        <f>SUM(Etablissement[[#This Row],[MONTANT CAF REALISE ]:[MONTANT DD ET AUTRES TAXES HTVA]])</f>
        <v>0</v>
      </c>
      <c r="I92" s="35"/>
      <c r="J92" s="119"/>
      <c r="K92" s="55">
        <f>IF(Etablissement[[#This Row],[MOTIF]]="",0,Etablissement[[#This Row],[MONTANT CAF REALISE ]])</f>
        <v>0</v>
      </c>
      <c r="L92" s="55">
        <f>IF(Etablissement[[#This Row],[MOTIF]]="",0,Etablissement[[#This Row],[MONTANT DD ET AUTRES TAXES HTVA]])</f>
        <v>0</v>
      </c>
      <c r="M92" s="59">
        <f>SUM(Etablissement[[#This Row],[MONTANT CAF REJETE]:[MONTANT DD ET AUTRES TAXES HTVA REJETE]])</f>
        <v>0</v>
      </c>
      <c r="N92" s="54"/>
      <c r="O92" s="51"/>
      <c r="P92" s="49">
        <f>Etablissement[[#This Row],[COÛT TOTAL REALISE]]-Etablissement[[#This Row],[COÛT TOTAL REJET]]</f>
        <v>0</v>
      </c>
    </row>
    <row r="93" spans="1:16" ht="16.5" thickBot="1">
      <c r="A93" s="218" t="str">
        <f>IF(ISBLANK(Etablissement[[#This Row],[DATE]]),"",ROW(Etablissement[[#This Row],[NUM]])-ROW($A$19))</f>
        <v/>
      </c>
      <c r="B93" s="46"/>
      <c r="C93" s="128"/>
      <c r="D93" s="129"/>
      <c r="E93" s="128"/>
      <c r="F93" s="121"/>
      <c r="G93" s="121"/>
      <c r="H93" s="124">
        <f>SUM(Etablissement[[#This Row],[MONTANT CAF REALISE ]:[MONTANT DD ET AUTRES TAXES HTVA]])</f>
        <v>0</v>
      </c>
      <c r="I93" s="35"/>
      <c r="J93" s="119"/>
      <c r="K93" s="55">
        <f>IF(Etablissement[[#This Row],[MOTIF]]="",0,Etablissement[[#This Row],[MONTANT CAF REALISE ]])</f>
        <v>0</v>
      </c>
      <c r="L93" s="55">
        <f>IF(Etablissement[[#This Row],[MOTIF]]="",0,Etablissement[[#This Row],[MONTANT DD ET AUTRES TAXES HTVA]])</f>
        <v>0</v>
      </c>
      <c r="M93" s="59">
        <f>SUM(Etablissement[[#This Row],[MONTANT CAF REJETE]:[MONTANT DD ET AUTRES TAXES HTVA REJETE]])</f>
        <v>0</v>
      </c>
      <c r="N93" s="54"/>
      <c r="O93" s="51"/>
      <c r="P93" s="49">
        <f>Etablissement[[#This Row],[COÛT TOTAL REALISE]]-Etablissement[[#This Row],[COÛT TOTAL REJET]]</f>
        <v>0</v>
      </c>
    </row>
    <row r="94" spans="1:16" ht="16.5" thickBot="1">
      <c r="A94" s="218" t="str">
        <f>IF(ISBLANK(Etablissement[[#This Row],[DATE]]),"",ROW(Etablissement[[#This Row],[NUM]])-ROW($A$19))</f>
        <v/>
      </c>
      <c r="B94" s="46"/>
      <c r="C94" s="128"/>
      <c r="D94" s="129"/>
      <c r="E94" s="128"/>
      <c r="F94" s="121"/>
      <c r="G94" s="121"/>
      <c r="H94" s="124">
        <f>SUM(Etablissement[[#This Row],[MONTANT CAF REALISE ]:[MONTANT DD ET AUTRES TAXES HTVA]])</f>
        <v>0</v>
      </c>
      <c r="I94" s="35"/>
      <c r="J94" s="119"/>
      <c r="K94" s="55">
        <f>IF(Etablissement[[#This Row],[MOTIF]]="",0,Etablissement[[#This Row],[MONTANT CAF REALISE ]])</f>
        <v>0</v>
      </c>
      <c r="L94" s="55">
        <f>IF(Etablissement[[#This Row],[MOTIF]]="",0,Etablissement[[#This Row],[MONTANT DD ET AUTRES TAXES HTVA]])</f>
        <v>0</v>
      </c>
      <c r="M94" s="59">
        <f>SUM(Etablissement[[#This Row],[MONTANT CAF REJETE]:[MONTANT DD ET AUTRES TAXES HTVA REJETE]])</f>
        <v>0</v>
      </c>
      <c r="N94" s="54"/>
      <c r="O94" s="51"/>
      <c r="P94" s="49">
        <f>Etablissement[[#This Row],[COÛT TOTAL REALISE]]-Etablissement[[#This Row],[COÛT TOTAL REJET]]</f>
        <v>0</v>
      </c>
    </row>
    <row r="95" spans="1:16" ht="16.5" thickBot="1">
      <c r="A95" s="218" t="str">
        <f>IF(ISBLANK(Etablissement[[#This Row],[DATE]]),"",ROW(Etablissement[[#This Row],[NUM]])-ROW($A$19))</f>
        <v/>
      </c>
      <c r="B95" s="46"/>
      <c r="C95" s="128"/>
      <c r="D95" s="129"/>
      <c r="E95" s="128"/>
      <c r="F95" s="121"/>
      <c r="G95" s="121"/>
      <c r="H95" s="124">
        <f>SUM(Etablissement[[#This Row],[MONTANT CAF REALISE ]:[MONTANT DD ET AUTRES TAXES HTVA]])</f>
        <v>0</v>
      </c>
      <c r="I95" s="35"/>
      <c r="J95" s="119"/>
      <c r="K95" s="55">
        <f>IF(Etablissement[[#This Row],[MOTIF]]="",0,Etablissement[[#This Row],[MONTANT CAF REALISE ]])</f>
        <v>0</v>
      </c>
      <c r="L95" s="55">
        <f>IF(Etablissement[[#This Row],[MOTIF]]="",0,Etablissement[[#This Row],[MONTANT DD ET AUTRES TAXES HTVA]])</f>
        <v>0</v>
      </c>
      <c r="M95" s="59">
        <f>SUM(Etablissement[[#This Row],[MONTANT CAF REJETE]:[MONTANT DD ET AUTRES TAXES HTVA REJETE]])</f>
        <v>0</v>
      </c>
      <c r="N95" s="54"/>
      <c r="O95" s="51"/>
      <c r="P95" s="49">
        <f>Etablissement[[#This Row],[COÛT TOTAL REALISE]]-Etablissement[[#This Row],[COÛT TOTAL REJET]]</f>
        <v>0</v>
      </c>
    </row>
    <row r="96" spans="1:16" ht="16.5" thickBot="1">
      <c r="A96" s="218" t="str">
        <f>IF(ISBLANK(Etablissement[[#This Row],[DATE]]),"",ROW(Etablissement[[#This Row],[NUM]])-ROW($A$19))</f>
        <v/>
      </c>
      <c r="B96" s="46"/>
      <c r="C96" s="128"/>
      <c r="D96" s="129"/>
      <c r="E96" s="128"/>
      <c r="F96" s="121"/>
      <c r="G96" s="121"/>
      <c r="H96" s="124">
        <f>SUM(Etablissement[[#This Row],[MONTANT CAF REALISE ]:[MONTANT DD ET AUTRES TAXES HTVA]])</f>
        <v>0</v>
      </c>
      <c r="I96" s="35"/>
      <c r="J96" s="119"/>
      <c r="K96" s="55">
        <f>IF(Etablissement[[#This Row],[MOTIF]]="",0,Etablissement[[#This Row],[MONTANT CAF REALISE ]])</f>
        <v>0</v>
      </c>
      <c r="L96" s="55">
        <f>IF(Etablissement[[#This Row],[MOTIF]]="",0,Etablissement[[#This Row],[MONTANT DD ET AUTRES TAXES HTVA]])</f>
        <v>0</v>
      </c>
      <c r="M96" s="59">
        <f>SUM(Etablissement[[#This Row],[MONTANT CAF REJETE]:[MONTANT DD ET AUTRES TAXES HTVA REJETE]])</f>
        <v>0</v>
      </c>
      <c r="N96" s="54"/>
      <c r="O96" s="51"/>
      <c r="P96" s="49">
        <f>Etablissement[[#This Row],[COÛT TOTAL REALISE]]-Etablissement[[#This Row],[COÛT TOTAL REJET]]</f>
        <v>0</v>
      </c>
    </row>
    <row r="97" spans="1:16" ht="16.5" thickBot="1">
      <c r="A97" s="218" t="str">
        <f>IF(ISBLANK(Etablissement[[#This Row],[DATE]]),"",ROW(Etablissement[[#This Row],[NUM]])-ROW($A$19))</f>
        <v/>
      </c>
      <c r="B97" s="46"/>
      <c r="C97" s="128"/>
      <c r="D97" s="129"/>
      <c r="E97" s="128"/>
      <c r="F97" s="121"/>
      <c r="G97" s="121"/>
      <c r="H97" s="124">
        <f>SUM(Etablissement[[#This Row],[MONTANT CAF REALISE ]:[MONTANT DD ET AUTRES TAXES HTVA]])</f>
        <v>0</v>
      </c>
      <c r="I97" s="35"/>
      <c r="J97" s="119"/>
      <c r="K97" s="55">
        <f>IF(Etablissement[[#This Row],[MOTIF]]="",0,Etablissement[[#This Row],[MONTANT CAF REALISE ]])</f>
        <v>0</v>
      </c>
      <c r="L97" s="55">
        <f>IF(Etablissement[[#This Row],[MOTIF]]="",0,Etablissement[[#This Row],[MONTANT DD ET AUTRES TAXES HTVA]])</f>
        <v>0</v>
      </c>
      <c r="M97" s="59">
        <f>SUM(Etablissement[[#This Row],[MONTANT CAF REJETE]:[MONTANT DD ET AUTRES TAXES HTVA REJETE]])</f>
        <v>0</v>
      </c>
      <c r="N97" s="54"/>
      <c r="O97" s="51"/>
      <c r="P97" s="49">
        <f>Etablissement[[#This Row],[COÛT TOTAL REALISE]]-Etablissement[[#This Row],[COÛT TOTAL REJET]]</f>
        <v>0</v>
      </c>
    </row>
    <row r="98" spans="1:16" ht="16.5" thickBot="1">
      <c r="A98" s="218" t="str">
        <f>IF(ISBLANK(Etablissement[[#This Row],[DATE]]),"",ROW(Etablissement[[#This Row],[NUM]])-ROW($A$19))</f>
        <v/>
      </c>
      <c r="B98" s="46"/>
      <c r="C98" s="128"/>
      <c r="D98" s="129"/>
      <c r="E98" s="128"/>
      <c r="F98" s="121"/>
      <c r="G98" s="121"/>
      <c r="H98" s="124">
        <f>SUM(Etablissement[[#This Row],[MONTANT CAF REALISE ]:[MONTANT DD ET AUTRES TAXES HTVA]])</f>
        <v>0</v>
      </c>
      <c r="I98" s="35"/>
      <c r="J98" s="119"/>
      <c r="K98" s="55">
        <f>IF(Etablissement[[#This Row],[MOTIF]]="",0,Etablissement[[#This Row],[MONTANT CAF REALISE ]])</f>
        <v>0</v>
      </c>
      <c r="L98" s="55">
        <f>IF(Etablissement[[#This Row],[MOTIF]]="",0,Etablissement[[#This Row],[MONTANT DD ET AUTRES TAXES HTVA]])</f>
        <v>0</v>
      </c>
      <c r="M98" s="59">
        <f>SUM(Etablissement[[#This Row],[MONTANT CAF REJETE]:[MONTANT DD ET AUTRES TAXES HTVA REJETE]])</f>
        <v>0</v>
      </c>
      <c r="N98" s="54"/>
      <c r="O98" s="51"/>
      <c r="P98" s="49">
        <f>Etablissement[[#This Row],[COÛT TOTAL REALISE]]-Etablissement[[#This Row],[COÛT TOTAL REJET]]</f>
        <v>0</v>
      </c>
    </row>
    <row r="99" spans="1:16" ht="16.5" thickBot="1">
      <c r="A99" s="218" t="str">
        <f>IF(ISBLANK(Etablissement[[#This Row],[DATE]]),"",ROW(Etablissement[[#This Row],[NUM]])-ROW($A$19))</f>
        <v/>
      </c>
      <c r="B99" s="46"/>
      <c r="C99" s="128"/>
      <c r="D99" s="129"/>
      <c r="E99" s="128"/>
      <c r="F99" s="121"/>
      <c r="G99" s="121"/>
      <c r="H99" s="124">
        <f>SUM(Etablissement[[#This Row],[MONTANT CAF REALISE ]:[MONTANT DD ET AUTRES TAXES HTVA]])</f>
        <v>0</v>
      </c>
      <c r="I99" s="35"/>
      <c r="J99" s="119"/>
      <c r="K99" s="55">
        <f>IF(Etablissement[[#This Row],[MOTIF]]="",0,Etablissement[[#This Row],[MONTANT CAF REALISE ]])</f>
        <v>0</v>
      </c>
      <c r="L99" s="55">
        <f>IF(Etablissement[[#This Row],[MOTIF]]="",0,Etablissement[[#This Row],[MONTANT DD ET AUTRES TAXES HTVA]])</f>
        <v>0</v>
      </c>
      <c r="M99" s="59">
        <f>SUM(Etablissement[[#This Row],[MONTANT CAF REJETE]:[MONTANT DD ET AUTRES TAXES HTVA REJETE]])</f>
        <v>0</v>
      </c>
      <c r="N99" s="54"/>
      <c r="O99" s="51"/>
      <c r="P99" s="49">
        <f>Etablissement[[#This Row],[COÛT TOTAL REALISE]]-Etablissement[[#This Row],[COÛT TOTAL REJET]]</f>
        <v>0</v>
      </c>
    </row>
    <row r="100" spans="1:16" ht="16.5" thickBot="1">
      <c r="A100" s="218" t="str">
        <f>IF(ISBLANK(Etablissement[[#This Row],[DATE]]),"",ROW(Etablissement[[#This Row],[NUM]])-ROW($A$19))</f>
        <v/>
      </c>
      <c r="B100" s="46"/>
      <c r="C100" s="128"/>
      <c r="D100" s="129"/>
      <c r="E100" s="128"/>
      <c r="F100" s="121"/>
      <c r="G100" s="121"/>
      <c r="H100" s="124">
        <f>SUM(Etablissement[[#This Row],[MONTANT CAF REALISE ]:[MONTANT DD ET AUTRES TAXES HTVA]])</f>
        <v>0</v>
      </c>
      <c r="I100" s="35"/>
      <c r="J100" s="119"/>
      <c r="K100" s="55">
        <f>IF(Etablissement[[#This Row],[MOTIF]]="",0,Etablissement[[#This Row],[MONTANT CAF REALISE ]])</f>
        <v>0</v>
      </c>
      <c r="L100" s="55">
        <f>IF(Etablissement[[#This Row],[MOTIF]]="",0,Etablissement[[#This Row],[MONTANT DD ET AUTRES TAXES HTVA]])</f>
        <v>0</v>
      </c>
      <c r="M100" s="59">
        <f>SUM(Etablissement[[#This Row],[MONTANT CAF REJETE]:[MONTANT DD ET AUTRES TAXES HTVA REJETE]])</f>
        <v>0</v>
      </c>
      <c r="N100" s="54"/>
      <c r="O100" s="51"/>
      <c r="P100" s="49">
        <f>Etablissement[[#This Row],[COÛT TOTAL REALISE]]-Etablissement[[#This Row],[COÛT TOTAL REJET]]</f>
        <v>0</v>
      </c>
    </row>
    <row r="101" spans="1:16" ht="16.5" thickBot="1">
      <c r="A101" s="218" t="str">
        <f>IF(ISBLANK(Etablissement[[#This Row],[DATE]]),"",ROW(Etablissement[[#This Row],[NUM]])-ROW($A$19))</f>
        <v/>
      </c>
      <c r="B101" s="46"/>
      <c r="C101" s="128"/>
      <c r="D101" s="129"/>
      <c r="E101" s="128"/>
      <c r="F101" s="121"/>
      <c r="G101" s="121"/>
      <c r="H101" s="124">
        <f>SUM(Etablissement[[#This Row],[MONTANT CAF REALISE ]:[MONTANT DD ET AUTRES TAXES HTVA]])</f>
        <v>0</v>
      </c>
      <c r="I101" s="35"/>
      <c r="J101" s="119"/>
      <c r="K101" s="55">
        <f>IF(Etablissement[[#This Row],[MOTIF]]="",0,Etablissement[[#This Row],[MONTANT CAF REALISE ]])</f>
        <v>0</v>
      </c>
      <c r="L101" s="55">
        <f>IF(Etablissement[[#This Row],[MOTIF]]="",0,Etablissement[[#This Row],[MONTANT DD ET AUTRES TAXES HTVA]])</f>
        <v>0</v>
      </c>
      <c r="M101" s="59">
        <f>SUM(Etablissement[[#This Row],[MONTANT CAF REJETE]:[MONTANT DD ET AUTRES TAXES HTVA REJETE]])</f>
        <v>0</v>
      </c>
      <c r="N101" s="54"/>
      <c r="O101" s="51"/>
      <c r="P101" s="49">
        <f>Etablissement[[#This Row],[COÛT TOTAL REALISE]]-Etablissement[[#This Row],[COÛT TOTAL REJET]]</f>
        <v>0</v>
      </c>
    </row>
    <row r="102" spans="1:16" ht="16.5" thickBot="1">
      <c r="A102" s="218" t="str">
        <f>IF(ISBLANK(Etablissement[[#This Row],[DATE]]),"",ROW(Etablissement[[#This Row],[NUM]])-ROW($A$19))</f>
        <v/>
      </c>
      <c r="B102" s="46"/>
      <c r="C102" s="128"/>
      <c r="D102" s="129"/>
      <c r="E102" s="128"/>
      <c r="F102" s="121"/>
      <c r="G102" s="121"/>
      <c r="H102" s="124">
        <f>SUM(Etablissement[[#This Row],[MONTANT CAF REALISE ]:[MONTANT DD ET AUTRES TAXES HTVA]])</f>
        <v>0</v>
      </c>
      <c r="I102" s="35"/>
      <c r="J102" s="119"/>
      <c r="K102" s="55">
        <f>IF(Etablissement[[#This Row],[MOTIF]]="",0,Etablissement[[#This Row],[MONTANT CAF REALISE ]])</f>
        <v>0</v>
      </c>
      <c r="L102" s="55">
        <f>IF(Etablissement[[#This Row],[MOTIF]]="",0,Etablissement[[#This Row],[MONTANT DD ET AUTRES TAXES HTVA]])</f>
        <v>0</v>
      </c>
      <c r="M102" s="59">
        <f>SUM(Etablissement[[#This Row],[MONTANT CAF REJETE]:[MONTANT DD ET AUTRES TAXES HTVA REJETE]])</f>
        <v>0</v>
      </c>
      <c r="N102" s="54"/>
      <c r="O102" s="51"/>
      <c r="P102" s="49">
        <f>Etablissement[[#This Row],[COÛT TOTAL REALISE]]-Etablissement[[#This Row],[COÛT TOTAL REJET]]</f>
        <v>0</v>
      </c>
    </row>
    <row r="103" spans="1:16" ht="16.5" thickBot="1">
      <c r="A103" s="218" t="str">
        <f>IF(ISBLANK(Etablissement[[#This Row],[DATE]]),"",ROW(Etablissement[[#This Row],[NUM]])-ROW($A$19))</f>
        <v/>
      </c>
      <c r="B103" s="46"/>
      <c r="C103" s="128"/>
      <c r="D103" s="129"/>
      <c r="E103" s="128"/>
      <c r="F103" s="121"/>
      <c r="G103" s="121"/>
      <c r="H103" s="124">
        <f>SUM(Etablissement[[#This Row],[MONTANT CAF REALISE ]:[MONTANT DD ET AUTRES TAXES HTVA]])</f>
        <v>0</v>
      </c>
      <c r="I103" s="35"/>
      <c r="J103" s="119"/>
      <c r="K103" s="55">
        <f>IF(Etablissement[[#This Row],[MOTIF]]="",0,Etablissement[[#This Row],[MONTANT CAF REALISE ]])</f>
        <v>0</v>
      </c>
      <c r="L103" s="55">
        <f>IF(Etablissement[[#This Row],[MOTIF]]="",0,Etablissement[[#This Row],[MONTANT DD ET AUTRES TAXES HTVA]])</f>
        <v>0</v>
      </c>
      <c r="M103" s="59">
        <f>SUM(Etablissement[[#This Row],[MONTANT CAF REJETE]:[MONTANT DD ET AUTRES TAXES HTVA REJETE]])</f>
        <v>0</v>
      </c>
      <c r="N103" s="54"/>
      <c r="O103" s="51"/>
      <c r="P103" s="49">
        <f>Etablissement[[#This Row],[COÛT TOTAL REALISE]]-Etablissement[[#This Row],[COÛT TOTAL REJET]]</f>
        <v>0</v>
      </c>
    </row>
    <row r="104" spans="1:16" ht="16.5" thickBot="1">
      <c r="A104" s="218" t="str">
        <f>IF(ISBLANK(Etablissement[[#This Row],[DATE]]),"",ROW(Etablissement[[#This Row],[NUM]])-ROW($A$19))</f>
        <v/>
      </c>
      <c r="B104" s="46"/>
      <c r="C104" s="128"/>
      <c r="D104" s="129"/>
      <c r="E104" s="128"/>
      <c r="F104" s="121"/>
      <c r="G104" s="121"/>
      <c r="H104" s="124">
        <f>SUM(Etablissement[[#This Row],[MONTANT CAF REALISE ]:[MONTANT DD ET AUTRES TAXES HTVA]])</f>
        <v>0</v>
      </c>
      <c r="I104" s="35"/>
      <c r="J104" s="119"/>
      <c r="K104" s="55">
        <f>IF(Etablissement[[#This Row],[MOTIF]]="",0,Etablissement[[#This Row],[MONTANT CAF REALISE ]])</f>
        <v>0</v>
      </c>
      <c r="L104" s="55">
        <f>IF(Etablissement[[#This Row],[MOTIF]]="",0,Etablissement[[#This Row],[MONTANT DD ET AUTRES TAXES HTVA]])</f>
        <v>0</v>
      </c>
      <c r="M104" s="59">
        <f>SUM(Etablissement[[#This Row],[MONTANT CAF REJETE]:[MONTANT DD ET AUTRES TAXES HTVA REJETE]])</f>
        <v>0</v>
      </c>
      <c r="N104" s="54"/>
      <c r="O104" s="51"/>
      <c r="P104" s="49">
        <f>Etablissement[[#This Row],[COÛT TOTAL REALISE]]-Etablissement[[#This Row],[COÛT TOTAL REJET]]</f>
        <v>0</v>
      </c>
    </row>
    <row r="105" spans="1:16" ht="16.5" thickBot="1">
      <c r="A105" s="218" t="str">
        <f>IF(ISBLANK(Etablissement[[#This Row],[DATE]]),"",ROW(Etablissement[[#This Row],[NUM]])-ROW($A$19))</f>
        <v/>
      </c>
      <c r="B105" s="46"/>
      <c r="C105" s="128"/>
      <c r="D105" s="129"/>
      <c r="E105" s="128"/>
      <c r="F105" s="121"/>
      <c r="G105" s="121"/>
      <c r="H105" s="124">
        <f>SUM(Etablissement[[#This Row],[MONTANT CAF REALISE ]:[MONTANT DD ET AUTRES TAXES HTVA]])</f>
        <v>0</v>
      </c>
      <c r="I105" s="35"/>
      <c r="J105" s="119"/>
      <c r="K105" s="55">
        <f>IF(Etablissement[[#This Row],[MOTIF]]="",0,Etablissement[[#This Row],[MONTANT CAF REALISE ]])</f>
        <v>0</v>
      </c>
      <c r="L105" s="55">
        <f>IF(Etablissement[[#This Row],[MOTIF]]="",0,Etablissement[[#This Row],[MONTANT DD ET AUTRES TAXES HTVA]])</f>
        <v>0</v>
      </c>
      <c r="M105" s="59">
        <f>SUM(Etablissement[[#This Row],[MONTANT CAF REJETE]:[MONTANT DD ET AUTRES TAXES HTVA REJETE]])</f>
        <v>0</v>
      </c>
      <c r="N105" s="54"/>
      <c r="O105" s="51"/>
      <c r="P105" s="49">
        <f>Etablissement[[#This Row],[COÛT TOTAL REALISE]]-Etablissement[[#This Row],[COÛT TOTAL REJET]]</f>
        <v>0</v>
      </c>
    </row>
    <row r="106" spans="1:16" ht="16.5" thickBot="1">
      <c r="A106" s="218" t="str">
        <f>IF(ISBLANK(Etablissement[[#This Row],[DATE]]),"",ROW(Etablissement[[#This Row],[NUM]])-ROW($A$19))</f>
        <v/>
      </c>
      <c r="B106" s="46"/>
      <c r="C106" s="128"/>
      <c r="D106" s="129"/>
      <c r="E106" s="128"/>
      <c r="F106" s="121"/>
      <c r="G106" s="121"/>
      <c r="H106" s="124">
        <f>SUM(Etablissement[[#This Row],[MONTANT CAF REALISE ]:[MONTANT DD ET AUTRES TAXES HTVA]])</f>
        <v>0</v>
      </c>
      <c r="I106" s="35"/>
      <c r="J106" s="119"/>
      <c r="K106" s="55">
        <f>IF(Etablissement[[#This Row],[MOTIF]]="",0,Etablissement[[#This Row],[MONTANT CAF REALISE ]])</f>
        <v>0</v>
      </c>
      <c r="L106" s="55">
        <f>IF(Etablissement[[#This Row],[MOTIF]]="",0,Etablissement[[#This Row],[MONTANT DD ET AUTRES TAXES HTVA]])</f>
        <v>0</v>
      </c>
      <c r="M106" s="59">
        <f>SUM(Etablissement[[#This Row],[MONTANT CAF REJETE]:[MONTANT DD ET AUTRES TAXES HTVA REJETE]])</f>
        <v>0</v>
      </c>
      <c r="N106" s="54"/>
      <c r="O106" s="51"/>
      <c r="P106" s="49">
        <f>Etablissement[[#This Row],[COÛT TOTAL REALISE]]-Etablissement[[#This Row],[COÛT TOTAL REJET]]</f>
        <v>0</v>
      </c>
    </row>
    <row r="107" spans="1:16" ht="16.5" thickBot="1">
      <c r="A107" s="218" t="str">
        <f>IF(ISBLANK(Etablissement[[#This Row],[DATE]]),"",ROW(Etablissement[[#This Row],[NUM]])-ROW($A$19))</f>
        <v/>
      </c>
      <c r="B107" s="46"/>
      <c r="C107" s="128"/>
      <c r="D107" s="129"/>
      <c r="E107" s="128"/>
      <c r="F107" s="121"/>
      <c r="G107" s="121"/>
      <c r="H107" s="124">
        <f>SUM(Etablissement[[#This Row],[MONTANT CAF REALISE ]:[MONTANT DD ET AUTRES TAXES HTVA]])</f>
        <v>0</v>
      </c>
      <c r="I107" s="35"/>
      <c r="J107" s="119"/>
      <c r="K107" s="55">
        <f>IF(Etablissement[[#This Row],[MOTIF]]="",0,Etablissement[[#This Row],[MONTANT CAF REALISE ]])</f>
        <v>0</v>
      </c>
      <c r="L107" s="55">
        <f>IF(Etablissement[[#This Row],[MOTIF]]="",0,Etablissement[[#This Row],[MONTANT DD ET AUTRES TAXES HTVA]])</f>
        <v>0</v>
      </c>
      <c r="M107" s="59">
        <f>SUM(Etablissement[[#This Row],[MONTANT CAF REJETE]:[MONTANT DD ET AUTRES TAXES HTVA REJETE]])</f>
        <v>0</v>
      </c>
      <c r="N107" s="54"/>
      <c r="O107" s="51"/>
      <c r="P107" s="49">
        <f>Etablissement[[#This Row],[COÛT TOTAL REALISE]]-Etablissement[[#This Row],[COÛT TOTAL REJET]]</f>
        <v>0</v>
      </c>
    </row>
    <row r="108" spans="1:16" ht="16.5" thickBot="1">
      <c r="A108" s="218" t="str">
        <f>IF(ISBLANK(Etablissement[[#This Row],[DATE]]),"",ROW(Etablissement[[#This Row],[NUM]])-ROW($A$19))</f>
        <v/>
      </c>
      <c r="B108" s="46"/>
      <c r="C108" s="128"/>
      <c r="D108" s="129"/>
      <c r="E108" s="128"/>
      <c r="F108" s="121"/>
      <c r="G108" s="121"/>
      <c r="H108" s="124">
        <f>SUM(Etablissement[[#This Row],[MONTANT CAF REALISE ]:[MONTANT DD ET AUTRES TAXES HTVA]])</f>
        <v>0</v>
      </c>
      <c r="I108" s="35"/>
      <c r="J108" s="119"/>
      <c r="K108" s="55">
        <f>IF(Etablissement[[#This Row],[MOTIF]]="",0,Etablissement[[#This Row],[MONTANT CAF REALISE ]])</f>
        <v>0</v>
      </c>
      <c r="L108" s="55">
        <f>IF(Etablissement[[#This Row],[MOTIF]]="",0,Etablissement[[#This Row],[MONTANT DD ET AUTRES TAXES HTVA]])</f>
        <v>0</v>
      </c>
      <c r="M108" s="59">
        <f>SUM(Etablissement[[#This Row],[MONTANT CAF REJETE]:[MONTANT DD ET AUTRES TAXES HTVA REJETE]])</f>
        <v>0</v>
      </c>
      <c r="N108" s="54"/>
      <c r="O108" s="51"/>
      <c r="P108" s="49">
        <f>Etablissement[[#This Row],[COÛT TOTAL REALISE]]-Etablissement[[#This Row],[COÛT TOTAL REJET]]</f>
        <v>0</v>
      </c>
    </row>
    <row r="109" spans="1:16" ht="16.5" thickBot="1">
      <c r="A109" s="218" t="str">
        <f>IF(ISBLANK(Etablissement[[#This Row],[DATE]]),"",ROW(Etablissement[[#This Row],[NUM]])-ROW($A$19))</f>
        <v/>
      </c>
      <c r="B109" s="46"/>
      <c r="C109" s="128"/>
      <c r="D109" s="129"/>
      <c r="E109" s="128"/>
      <c r="F109" s="121"/>
      <c r="G109" s="121"/>
      <c r="H109" s="124">
        <f>SUM(Etablissement[[#This Row],[MONTANT CAF REALISE ]:[MONTANT DD ET AUTRES TAXES HTVA]])</f>
        <v>0</v>
      </c>
      <c r="I109" s="35"/>
      <c r="J109" s="119"/>
      <c r="K109" s="55">
        <f>IF(Etablissement[[#This Row],[MOTIF]]="",0,Etablissement[[#This Row],[MONTANT CAF REALISE ]])</f>
        <v>0</v>
      </c>
      <c r="L109" s="55">
        <f>IF(Etablissement[[#This Row],[MOTIF]]="",0,Etablissement[[#This Row],[MONTANT DD ET AUTRES TAXES HTVA]])</f>
        <v>0</v>
      </c>
      <c r="M109" s="59">
        <f>SUM(Etablissement[[#This Row],[MONTANT CAF REJETE]:[MONTANT DD ET AUTRES TAXES HTVA REJETE]])</f>
        <v>0</v>
      </c>
      <c r="N109" s="54"/>
      <c r="O109" s="51"/>
      <c r="P109" s="49">
        <f>Etablissement[[#This Row],[COÛT TOTAL REALISE]]-Etablissement[[#This Row],[COÛT TOTAL REJET]]</f>
        <v>0</v>
      </c>
    </row>
    <row r="110" spans="1:16" ht="16.5" thickBot="1">
      <c r="A110" s="218" t="str">
        <f>IF(ISBLANK(Etablissement[[#This Row],[DATE]]),"",ROW(Etablissement[[#This Row],[NUM]])-ROW($A$19))</f>
        <v/>
      </c>
      <c r="B110" s="46"/>
      <c r="C110" s="128"/>
      <c r="D110" s="129"/>
      <c r="E110" s="128"/>
      <c r="F110" s="121"/>
      <c r="G110" s="121"/>
      <c r="H110" s="124">
        <f>SUM(Etablissement[[#This Row],[MONTANT CAF REALISE ]:[MONTANT DD ET AUTRES TAXES HTVA]])</f>
        <v>0</v>
      </c>
      <c r="I110" s="35"/>
      <c r="J110" s="119"/>
      <c r="K110" s="55">
        <f>IF(Etablissement[[#This Row],[MOTIF]]="",0,Etablissement[[#This Row],[MONTANT CAF REALISE ]])</f>
        <v>0</v>
      </c>
      <c r="L110" s="55">
        <f>IF(Etablissement[[#This Row],[MOTIF]]="",0,Etablissement[[#This Row],[MONTANT DD ET AUTRES TAXES HTVA]])</f>
        <v>0</v>
      </c>
      <c r="M110" s="59">
        <f>SUM(Etablissement[[#This Row],[MONTANT CAF REJETE]:[MONTANT DD ET AUTRES TAXES HTVA REJETE]])</f>
        <v>0</v>
      </c>
      <c r="N110" s="54"/>
      <c r="O110" s="51"/>
      <c r="P110" s="49">
        <f>Etablissement[[#This Row],[COÛT TOTAL REALISE]]-Etablissement[[#This Row],[COÛT TOTAL REJET]]</f>
        <v>0</v>
      </c>
    </row>
    <row r="111" spans="1:16" ht="16.5" thickBot="1">
      <c r="A111" s="218" t="str">
        <f>IF(ISBLANK(Etablissement[[#This Row],[DATE]]),"",ROW(Etablissement[[#This Row],[NUM]])-ROW($A$19))</f>
        <v/>
      </c>
      <c r="B111" s="46"/>
      <c r="C111" s="128"/>
      <c r="D111" s="129"/>
      <c r="E111" s="128"/>
      <c r="F111" s="121"/>
      <c r="G111" s="121"/>
      <c r="H111" s="124">
        <f>SUM(Etablissement[[#This Row],[MONTANT CAF REALISE ]:[MONTANT DD ET AUTRES TAXES HTVA]])</f>
        <v>0</v>
      </c>
      <c r="I111" s="35"/>
      <c r="J111" s="119"/>
      <c r="K111" s="55">
        <f>IF(Etablissement[[#This Row],[MOTIF]]="",0,Etablissement[[#This Row],[MONTANT CAF REALISE ]])</f>
        <v>0</v>
      </c>
      <c r="L111" s="55">
        <f>IF(Etablissement[[#This Row],[MOTIF]]="",0,Etablissement[[#This Row],[MONTANT DD ET AUTRES TAXES HTVA]])</f>
        <v>0</v>
      </c>
      <c r="M111" s="59">
        <f>SUM(Etablissement[[#This Row],[MONTANT CAF REJETE]:[MONTANT DD ET AUTRES TAXES HTVA REJETE]])</f>
        <v>0</v>
      </c>
      <c r="N111" s="54"/>
      <c r="O111" s="51"/>
      <c r="P111" s="49">
        <f>Etablissement[[#This Row],[COÛT TOTAL REALISE]]-Etablissement[[#This Row],[COÛT TOTAL REJET]]</f>
        <v>0</v>
      </c>
    </row>
    <row r="112" spans="1:16" ht="16.5" thickBot="1">
      <c r="A112" s="218" t="str">
        <f>IF(ISBLANK(Etablissement[[#This Row],[DATE]]),"",ROW(Etablissement[[#This Row],[NUM]])-ROW($A$19))</f>
        <v/>
      </c>
      <c r="B112" s="46"/>
      <c r="C112" s="128"/>
      <c r="D112" s="129"/>
      <c r="E112" s="128"/>
      <c r="F112" s="121"/>
      <c r="G112" s="121"/>
      <c r="H112" s="124">
        <f>SUM(Etablissement[[#This Row],[MONTANT CAF REALISE ]:[MONTANT DD ET AUTRES TAXES HTVA]])</f>
        <v>0</v>
      </c>
      <c r="I112" s="35"/>
      <c r="J112" s="119"/>
      <c r="K112" s="55">
        <f>IF(Etablissement[[#This Row],[MOTIF]]="",0,Etablissement[[#This Row],[MONTANT CAF REALISE ]])</f>
        <v>0</v>
      </c>
      <c r="L112" s="55">
        <f>IF(Etablissement[[#This Row],[MOTIF]]="",0,Etablissement[[#This Row],[MONTANT DD ET AUTRES TAXES HTVA]])</f>
        <v>0</v>
      </c>
      <c r="M112" s="59">
        <f>SUM(Etablissement[[#This Row],[MONTANT CAF REJETE]:[MONTANT DD ET AUTRES TAXES HTVA REJETE]])</f>
        <v>0</v>
      </c>
      <c r="N112" s="54"/>
      <c r="O112" s="51"/>
      <c r="P112" s="49">
        <f>Etablissement[[#This Row],[COÛT TOTAL REALISE]]-Etablissement[[#This Row],[COÛT TOTAL REJET]]</f>
        <v>0</v>
      </c>
    </row>
    <row r="113" spans="1:16" ht="16.5" thickBot="1">
      <c r="A113" s="218" t="str">
        <f>IF(ISBLANK(Etablissement[[#This Row],[DATE]]),"",ROW(Etablissement[[#This Row],[NUM]])-ROW($A$19))</f>
        <v/>
      </c>
      <c r="B113" s="46"/>
      <c r="C113" s="128"/>
      <c r="D113" s="129"/>
      <c r="E113" s="128"/>
      <c r="F113" s="121"/>
      <c r="G113" s="121"/>
      <c r="H113" s="124">
        <f>SUM(Etablissement[[#This Row],[MONTANT CAF REALISE ]:[MONTANT DD ET AUTRES TAXES HTVA]])</f>
        <v>0</v>
      </c>
      <c r="I113" s="35"/>
      <c r="J113" s="119"/>
      <c r="K113" s="55">
        <f>IF(Etablissement[[#This Row],[MOTIF]]="",0,Etablissement[[#This Row],[MONTANT CAF REALISE ]])</f>
        <v>0</v>
      </c>
      <c r="L113" s="55">
        <f>IF(Etablissement[[#This Row],[MOTIF]]="",0,Etablissement[[#This Row],[MONTANT DD ET AUTRES TAXES HTVA]])</f>
        <v>0</v>
      </c>
      <c r="M113" s="59">
        <f>SUM(Etablissement[[#This Row],[MONTANT CAF REJETE]:[MONTANT DD ET AUTRES TAXES HTVA REJETE]])</f>
        <v>0</v>
      </c>
      <c r="N113" s="54"/>
      <c r="O113" s="51"/>
      <c r="P113" s="49">
        <f>Etablissement[[#This Row],[COÛT TOTAL REALISE]]-Etablissement[[#This Row],[COÛT TOTAL REJET]]</f>
        <v>0</v>
      </c>
    </row>
    <row r="114" spans="1:16" ht="16.5" thickBot="1">
      <c r="A114" s="218" t="str">
        <f>IF(ISBLANK(Etablissement[[#This Row],[DATE]]),"",ROW(Etablissement[[#This Row],[NUM]])-ROW($A$19))</f>
        <v/>
      </c>
      <c r="B114" s="46"/>
      <c r="C114" s="128"/>
      <c r="D114" s="129"/>
      <c r="E114" s="128"/>
      <c r="F114" s="121"/>
      <c r="G114" s="121"/>
      <c r="H114" s="124">
        <f>SUM(Etablissement[[#This Row],[MONTANT CAF REALISE ]:[MONTANT DD ET AUTRES TAXES HTVA]])</f>
        <v>0</v>
      </c>
      <c r="I114" s="35"/>
      <c r="J114" s="119"/>
      <c r="K114" s="55">
        <f>IF(Etablissement[[#This Row],[MOTIF]]="",0,Etablissement[[#This Row],[MONTANT CAF REALISE ]])</f>
        <v>0</v>
      </c>
      <c r="L114" s="55">
        <f>IF(Etablissement[[#This Row],[MOTIF]]="",0,Etablissement[[#This Row],[MONTANT DD ET AUTRES TAXES HTVA]])</f>
        <v>0</v>
      </c>
      <c r="M114" s="59">
        <f>SUM(Etablissement[[#This Row],[MONTANT CAF REJETE]:[MONTANT DD ET AUTRES TAXES HTVA REJETE]])</f>
        <v>0</v>
      </c>
      <c r="N114" s="54"/>
      <c r="O114" s="51"/>
      <c r="P114" s="49">
        <f>Etablissement[[#This Row],[COÛT TOTAL REALISE]]-Etablissement[[#This Row],[COÛT TOTAL REJET]]</f>
        <v>0</v>
      </c>
    </row>
    <row r="115" spans="1:16" ht="16.5" thickBot="1">
      <c r="A115" s="218" t="str">
        <f>IF(ISBLANK(Etablissement[[#This Row],[DATE]]),"",ROW(Etablissement[[#This Row],[NUM]])-ROW($A$19))</f>
        <v/>
      </c>
      <c r="B115" s="46"/>
      <c r="C115" s="128"/>
      <c r="D115" s="129"/>
      <c r="E115" s="128"/>
      <c r="F115" s="121"/>
      <c r="G115" s="121"/>
      <c r="H115" s="124">
        <f>SUM(Etablissement[[#This Row],[MONTANT CAF REALISE ]:[MONTANT DD ET AUTRES TAXES HTVA]])</f>
        <v>0</v>
      </c>
      <c r="I115" s="35"/>
      <c r="J115" s="119"/>
      <c r="K115" s="55">
        <f>IF(Etablissement[[#This Row],[MOTIF]]="",0,Etablissement[[#This Row],[MONTANT CAF REALISE ]])</f>
        <v>0</v>
      </c>
      <c r="L115" s="55">
        <f>IF(Etablissement[[#This Row],[MOTIF]]="",0,Etablissement[[#This Row],[MONTANT DD ET AUTRES TAXES HTVA]])</f>
        <v>0</v>
      </c>
      <c r="M115" s="59">
        <f>SUM(Etablissement[[#This Row],[MONTANT CAF REJETE]:[MONTANT DD ET AUTRES TAXES HTVA REJETE]])</f>
        <v>0</v>
      </c>
      <c r="N115" s="54"/>
      <c r="O115" s="51"/>
      <c r="P115" s="49">
        <f>Etablissement[[#This Row],[COÛT TOTAL REALISE]]-Etablissement[[#This Row],[COÛT TOTAL REJET]]</f>
        <v>0</v>
      </c>
    </row>
    <row r="116" spans="1:16" ht="16.5" thickBot="1">
      <c r="A116" s="218" t="str">
        <f>IF(ISBLANK(Etablissement[[#This Row],[DATE]]),"",ROW(Etablissement[[#This Row],[NUM]])-ROW($A$19))</f>
        <v/>
      </c>
      <c r="B116" s="46"/>
      <c r="C116" s="128"/>
      <c r="D116" s="129"/>
      <c r="E116" s="128"/>
      <c r="F116" s="121"/>
      <c r="G116" s="121"/>
      <c r="H116" s="124">
        <f>SUM(Etablissement[[#This Row],[MONTANT CAF REALISE ]:[MONTANT DD ET AUTRES TAXES HTVA]])</f>
        <v>0</v>
      </c>
      <c r="I116" s="35"/>
      <c r="J116" s="119"/>
      <c r="K116" s="55">
        <f>IF(Etablissement[[#This Row],[MOTIF]]="",0,Etablissement[[#This Row],[MONTANT CAF REALISE ]])</f>
        <v>0</v>
      </c>
      <c r="L116" s="55">
        <f>IF(Etablissement[[#This Row],[MOTIF]]="",0,Etablissement[[#This Row],[MONTANT DD ET AUTRES TAXES HTVA]])</f>
        <v>0</v>
      </c>
      <c r="M116" s="59">
        <f>SUM(Etablissement[[#This Row],[MONTANT CAF REJETE]:[MONTANT DD ET AUTRES TAXES HTVA REJETE]])</f>
        <v>0</v>
      </c>
      <c r="N116" s="54"/>
      <c r="O116" s="51"/>
      <c r="P116" s="49">
        <f>Etablissement[[#This Row],[COÛT TOTAL REALISE]]-Etablissement[[#This Row],[COÛT TOTAL REJET]]</f>
        <v>0</v>
      </c>
    </row>
    <row r="117" spans="1:16" ht="16.5" thickBot="1">
      <c r="A117" s="218" t="str">
        <f>IF(ISBLANK(Etablissement[[#This Row],[DATE]]),"",ROW(Etablissement[[#This Row],[NUM]])-ROW($A$19))</f>
        <v/>
      </c>
      <c r="B117" s="46"/>
      <c r="C117" s="128"/>
      <c r="D117" s="129"/>
      <c r="E117" s="128"/>
      <c r="F117" s="121"/>
      <c r="G117" s="121"/>
      <c r="H117" s="124">
        <f>SUM(Etablissement[[#This Row],[MONTANT CAF REALISE ]:[MONTANT DD ET AUTRES TAXES HTVA]])</f>
        <v>0</v>
      </c>
      <c r="I117" s="35"/>
      <c r="J117" s="119"/>
      <c r="K117" s="55">
        <f>IF(Etablissement[[#This Row],[MOTIF]]="",0,Etablissement[[#This Row],[MONTANT CAF REALISE ]])</f>
        <v>0</v>
      </c>
      <c r="L117" s="55">
        <f>IF(Etablissement[[#This Row],[MOTIF]]="",0,Etablissement[[#This Row],[MONTANT DD ET AUTRES TAXES HTVA]])</f>
        <v>0</v>
      </c>
      <c r="M117" s="59">
        <f>SUM(Etablissement[[#This Row],[MONTANT CAF REJETE]:[MONTANT DD ET AUTRES TAXES HTVA REJETE]])</f>
        <v>0</v>
      </c>
      <c r="N117" s="54"/>
      <c r="O117" s="51"/>
      <c r="P117" s="49">
        <f>Etablissement[[#This Row],[COÛT TOTAL REALISE]]-Etablissement[[#This Row],[COÛT TOTAL REJET]]</f>
        <v>0</v>
      </c>
    </row>
    <row r="118" spans="1:16" ht="16.5" thickBot="1">
      <c r="A118" s="218" t="str">
        <f>IF(ISBLANK(Etablissement[[#This Row],[DATE]]),"",ROW(Etablissement[[#This Row],[NUM]])-ROW($A$19))</f>
        <v/>
      </c>
      <c r="B118" s="46"/>
      <c r="C118" s="128"/>
      <c r="D118" s="129"/>
      <c r="E118" s="128"/>
      <c r="F118" s="121"/>
      <c r="G118" s="121"/>
      <c r="H118" s="124">
        <f>SUM(Etablissement[[#This Row],[MONTANT CAF REALISE ]:[MONTANT DD ET AUTRES TAXES HTVA]])</f>
        <v>0</v>
      </c>
      <c r="I118" s="35"/>
      <c r="J118" s="119"/>
      <c r="K118" s="55">
        <f>IF(Etablissement[[#This Row],[MOTIF]]="",0,Etablissement[[#This Row],[MONTANT CAF REALISE ]])</f>
        <v>0</v>
      </c>
      <c r="L118" s="55">
        <f>IF(Etablissement[[#This Row],[MOTIF]]="",0,Etablissement[[#This Row],[MONTANT DD ET AUTRES TAXES HTVA]])</f>
        <v>0</v>
      </c>
      <c r="M118" s="59">
        <f>SUM(Etablissement[[#This Row],[MONTANT CAF REJETE]:[MONTANT DD ET AUTRES TAXES HTVA REJETE]])</f>
        <v>0</v>
      </c>
      <c r="N118" s="54"/>
      <c r="O118" s="51"/>
      <c r="P118" s="49">
        <f>Etablissement[[#This Row],[COÛT TOTAL REALISE]]-Etablissement[[#This Row],[COÛT TOTAL REJET]]</f>
        <v>0</v>
      </c>
    </row>
    <row r="119" spans="1:16" ht="16.5" thickBot="1">
      <c r="A119" s="218" t="str">
        <f>IF(ISBLANK(Etablissement[[#This Row],[DATE]]),"",ROW(Etablissement[[#This Row],[NUM]])-ROW($A$19))</f>
        <v/>
      </c>
      <c r="B119" s="46"/>
      <c r="C119" s="128"/>
      <c r="D119" s="129"/>
      <c r="E119" s="128"/>
      <c r="F119" s="121"/>
      <c r="G119" s="121"/>
      <c r="H119" s="124">
        <f>SUM(Etablissement[[#This Row],[MONTANT CAF REALISE ]:[MONTANT DD ET AUTRES TAXES HTVA]])</f>
        <v>0</v>
      </c>
      <c r="I119" s="35"/>
      <c r="J119" s="119"/>
      <c r="K119" s="55">
        <f>IF(Etablissement[[#This Row],[MOTIF]]="",0,Etablissement[[#This Row],[MONTANT CAF REALISE ]])</f>
        <v>0</v>
      </c>
      <c r="L119" s="55">
        <f>IF(Etablissement[[#This Row],[MOTIF]]="",0,Etablissement[[#This Row],[MONTANT DD ET AUTRES TAXES HTVA]])</f>
        <v>0</v>
      </c>
      <c r="M119" s="59">
        <f>SUM(Etablissement[[#This Row],[MONTANT CAF REJETE]:[MONTANT DD ET AUTRES TAXES HTVA REJETE]])</f>
        <v>0</v>
      </c>
      <c r="N119" s="54"/>
      <c r="O119" s="51"/>
      <c r="P119" s="49">
        <f>Etablissement[[#This Row],[COÛT TOTAL REALISE]]-Etablissement[[#This Row],[COÛT TOTAL REJET]]</f>
        <v>0</v>
      </c>
    </row>
    <row r="120" spans="1:16" ht="16.5" thickBot="1">
      <c r="A120" s="218" t="str">
        <f>IF(ISBLANK(Etablissement[[#This Row],[DATE]]),"",ROW(Etablissement[[#This Row],[NUM]])-ROW($A$19))</f>
        <v/>
      </c>
      <c r="B120" s="46"/>
      <c r="C120" s="128"/>
      <c r="D120" s="129"/>
      <c r="E120" s="128"/>
      <c r="F120" s="121"/>
      <c r="G120" s="121"/>
      <c r="H120" s="124">
        <f>SUM(Etablissement[[#This Row],[MONTANT CAF REALISE ]:[MONTANT DD ET AUTRES TAXES HTVA]])</f>
        <v>0</v>
      </c>
      <c r="I120" s="35"/>
      <c r="J120" s="119"/>
      <c r="K120" s="55">
        <f>IF(Etablissement[[#This Row],[MOTIF]]="",0,Etablissement[[#This Row],[MONTANT CAF REALISE ]])</f>
        <v>0</v>
      </c>
      <c r="L120" s="55">
        <f>IF(Etablissement[[#This Row],[MOTIF]]="",0,Etablissement[[#This Row],[MONTANT DD ET AUTRES TAXES HTVA]])</f>
        <v>0</v>
      </c>
      <c r="M120" s="59">
        <f>SUM(Etablissement[[#This Row],[MONTANT CAF REJETE]:[MONTANT DD ET AUTRES TAXES HTVA REJETE]])</f>
        <v>0</v>
      </c>
      <c r="N120" s="54"/>
      <c r="O120" s="51"/>
      <c r="P120" s="49">
        <f>Etablissement[[#This Row],[COÛT TOTAL REALISE]]-Etablissement[[#This Row],[COÛT TOTAL REJET]]</f>
        <v>0</v>
      </c>
    </row>
    <row r="121" spans="1:16" ht="16.5" thickBot="1">
      <c r="A121" s="218" t="str">
        <f>IF(ISBLANK(Etablissement[[#This Row],[DATE]]),"",ROW(Etablissement[[#This Row],[NUM]])-ROW($A$19))</f>
        <v/>
      </c>
      <c r="B121" s="46"/>
      <c r="C121" s="128"/>
      <c r="D121" s="129"/>
      <c r="E121" s="128"/>
      <c r="F121" s="121"/>
      <c r="G121" s="121"/>
      <c r="H121" s="124">
        <f>SUM(Etablissement[[#This Row],[MONTANT CAF REALISE ]:[MONTANT DD ET AUTRES TAXES HTVA]])</f>
        <v>0</v>
      </c>
      <c r="I121" s="35"/>
      <c r="J121" s="119"/>
      <c r="K121" s="55">
        <f>IF(Etablissement[[#This Row],[MOTIF]]="",0,Etablissement[[#This Row],[MONTANT CAF REALISE ]])</f>
        <v>0</v>
      </c>
      <c r="L121" s="55">
        <f>IF(Etablissement[[#This Row],[MOTIF]]="",0,Etablissement[[#This Row],[MONTANT DD ET AUTRES TAXES HTVA]])</f>
        <v>0</v>
      </c>
      <c r="M121" s="59">
        <f>SUM(Etablissement[[#This Row],[MONTANT CAF REJETE]:[MONTANT DD ET AUTRES TAXES HTVA REJETE]])</f>
        <v>0</v>
      </c>
      <c r="N121" s="54"/>
      <c r="O121" s="51"/>
      <c r="P121" s="49">
        <f>Etablissement[[#This Row],[COÛT TOTAL REALISE]]-Etablissement[[#This Row],[COÛT TOTAL REJET]]</f>
        <v>0</v>
      </c>
    </row>
    <row r="122" spans="1:16" ht="16.5" thickBot="1">
      <c r="A122" s="218" t="str">
        <f>IF(ISBLANK(Etablissement[[#This Row],[DATE]]),"",ROW(Etablissement[[#This Row],[NUM]])-ROW($A$19))</f>
        <v/>
      </c>
      <c r="B122" s="46"/>
      <c r="C122" s="128"/>
      <c r="D122" s="129"/>
      <c r="E122" s="128"/>
      <c r="F122" s="121"/>
      <c r="G122" s="121"/>
      <c r="H122" s="124">
        <f>SUM(Etablissement[[#This Row],[MONTANT CAF REALISE ]:[MONTANT DD ET AUTRES TAXES HTVA]])</f>
        <v>0</v>
      </c>
      <c r="I122" s="35"/>
      <c r="J122" s="119"/>
      <c r="K122" s="55">
        <f>IF(Etablissement[[#This Row],[MOTIF]]="",0,Etablissement[[#This Row],[MONTANT CAF REALISE ]])</f>
        <v>0</v>
      </c>
      <c r="L122" s="55">
        <f>IF(Etablissement[[#This Row],[MOTIF]]="",0,Etablissement[[#This Row],[MONTANT DD ET AUTRES TAXES HTVA]])</f>
        <v>0</v>
      </c>
      <c r="M122" s="59">
        <f>SUM(Etablissement[[#This Row],[MONTANT CAF REJETE]:[MONTANT DD ET AUTRES TAXES HTVA REJETE]])</f>
        <v>0</v>
      </c>
      <c r="N122" s="54"/>
      <c r="O122" s="51"/>
      <c r="P122" s="49">
        <f>Etablissement[[#This Row],[COÛT TOTAL REALISE]]-Etablissement[[#This Row],[COÛT TOTAL REJET]]</f>
        <v>0</v>
      </c>
    </row>
    <row r="123" spans="1:16" ht="16.5" thickBot="1">
      <c r="A123" s="218" t="str">
        <f>IF(ISBLANK(Etablissement[[#This Row],[DATE]]),"",ROW(Etablissement[[#This Row],[NUM]])-ROW($A$19))</f>
        <v/>
      </c>
      <c r="B123" s="46"/>
      <c r="C123" s="128"/>
      <c r="D123" s="129"/>
      <c r="E123" s="128"/>
      <c r="F123" s="121"/>
      <c r="G123" s="121"/>
      <c r="H123" s="124">
        <f>SUM(Etablissement[[#This Row],[MONTANT CAF REALISE ]:[MONTANT DD ET AUTRES TAXES HTVA]])</f>
        <v>0</v>
      </c>
      <c r="I123" s="35"/>
      <c r="J123" s="119"/>
      <c r="K123" s="55">
        <f>IF(Etablissement[[#This Row],[MOTIF]]="",0,Etablissement[[#This Row],[MONTANT CAF REALISE ]])</f>
        <v>0</v>
      </c>
      <c r="L123" s="55">
        <f>IF(Etablissement[[#This Row],[MOTIF]]="",0,Etablissement[[#This Row],[MONTANT DD ET AUTRES TAXES HTVA]])</f>
        <v>0</v>
      </c>
      <c r="M123" s="59">
        <f>SUM(Etablissement[[#This Row],[MONTANT CAF REJETE]:[MONTANT DD ET AUTRES TAXES HTVA REJETE]])</f>
        <v>0</v>
      </c>
      <c r="N123" s="54"/>
      <c r="O123" s="51"/>
      <c r="P123" s="49">
        <f>Etablissement[[#This Row],[COÛT TOTAL REALISE]]-Etablissement[[#This Row],[COÛT TOTAL REJET]]</f>
        <v>0</v>
      </c>
    </row>
    <row r="124" spans="1:16" ht="16.5" thickBot="1">
      <c r="A124" s="218" t="str">
        <f>IF(ISBLANK(Etablissement[[#This Row],[DATE]]),"",ROW(Etablissement[[#This Row],[NUM]])-ROW($A$19))</f>
        <v/>
      </c>
      <c r="B124" s="46"/>
      <c r="C124" s="128"/>
      <c r="D124" s="129"/>
      <c r="E124" s="128"/>
      <c r="F124" s="121"/>
      <c r="G124" s="121"/>
      <c r="H124" s="124">
        <f>SUM(Etablissement[[#This Row],[MONTANT CAF REALISE ]:[MONTANT DD ET AUTRES TAXES HTVA]])</f>
        <v>0</v>
      </c>
      <c r="I124" s="35"/>
      <c r="J124" s="119"/>
      <c r="K124" s="55">
        <f>IF(Etablissement[[#This Row],[MOTIF]]="",0,Etablissement[[#This Row],[MONTANT CAF REALISE ]])</f>
        <v>0</v>
      </c>
      <c r="L124" s="55">
        <f>IF(Etablissement[[#This Row],[MOTIF]]="",0,Etablissement[[#This Row],[MONTANT DD ET AUTRES TAXES HTVA]])</f>
        <v>0</v>
      </c>
      <c r="M124" s="59">
        <f>SUM(Etablissement[[#This Row],[MONTANT CAF REJETE]:[MONTANT DD ET AUTRES TAXES HTVA REJETE]])</f>
        <v>0</v>
      </c>
      <c r="N124" s="54"/>
      <c r="O124" s="51"/>
      <c r="P124" s="49">
        <f>Etablissement[[#This Row],[COÛT TOTAL REALISE]]-Etablissement[[#This Row],[COÛT TOTAL REJET]]</f>
        <v>0</v>
      </c>
    </row>
    <row r="125" spans="1:16" ht="16.5" thickBot="1">
      <c r="A125" s="218" t="str">
        <f>IF(ISBLANK(Etablissement[[#This Row],[DATE]]),"",ROW(Etablissement[[#This Row],[NUM]])-ROW($A$19))</f>
        <v/>
      </c>
      <c r="B125" s="46"/>
      <c r="C125" s="128"/>
      <c r="D125" s="129"/>
      <c r="E125" s="128"/>
      <c r="F125" s="121"/>
      <c r="G125" s="121"/>
      <c r="H125" s="124">
        <f>SUM(Etablissement[[#This Row],[MONTANT CAF REALISE ]:[MONTANT DD ET AUTRES TAXES HTVA]])</f>
        <v>0</v>
      </c>
      <c r="I125" s="35"/>
      <c r="J125" s="119"/>
      <c r="K125" s="55">
        <f>IF(Etablissement[[#This Row],[MOTIF]]="",0,Etablissement[[#This Row],[MONTANT CAF REALISE ]])</f>
        <v>0</v>
      </c>
      <c r="L125" s="55">
        <f>IF(Etablissement[[#This Row],[MOTIF]]="",0,Etablissement[[#This Row],[MONTANT DD ET AUTRES TAXES HTVA]])</f>
        <v>0</v>
      </c>
      <c r="M125" s="59">
        <f>SUM(Etablissement[[#This Row],[MONTANT CAF REJETE]:[MONTANT DD ET AUTRES TAXES HTVA REJETE]])</f>
        <v>0</v>
      </c>
      <c r="N125" s="54"/>
      <c r="O125" s="51"/>
      <c r="P125" s="49">
        <f>Etablissement[[#This Row],[COÛT TOTAL REALISE]]-Etablissement[[#This Row],[COÛT TOTAL REJET]]</f>
        <v>0</v>
      </c>
    </row>
    <row r="126" spans="1:16" ht="16.5" thickBot="1">
      <c r="A126" s="218" t="str">
        <f>IF(ISBLANK(Etablissement[[#This Row],[DATE]]),"",ROW(Etablissement[[#This Row],[NUM]])-ROW($A$19))</f>
        <v/>
      </c>
      <c r="B126" s="46"/>
      <c r="C126" s="128"/>
      <c r="D126" s="129"/>
      <c r="E126" s="128"/>
      <c r="F126" s="121"/>
      <c r="G126" s="121"/>
      <c r="H126" s="124">
        <f>SUM(Etablissement[[#This Row],[MONTANT CAF REALISE ]:[MONTANT DD ET AUTRES TAXES HTVA]])</f>
        <v>0</v>
      </c>
      <c r="I126" s="35"/>
      <c r="J126" s="119"/>
      <c r="K126" s="55">
        <f>IF(Etablissement[[#This Row],[MOTIF]]="",0,Etablissement[[#This Row],[MONTANT CAF REALISE ]])</f>
        <v>0</v>
      </c>
      <c r="L126" s="55">
        <f>IF(Etablissement[[#This Row],[MOTIF]]="",0,Etablissement[[#This Row],[MONTANT DD ET AUTRES TAXES HTVA]])</f>
        <v>0</v>
      </c>
      <c r="M126" s="59">
        <f>SUM(Etablissement[[#This Row],[MONTANT CAF REJETE]:[MONTANT DD ET AUTRES TAXES HTVA REJETE]])</f>
        <v>0</v>
      </c>
      <c r="N126" s="54"/>
      <c r="O126" s="51"/>
      <c r="P126" s="49">
        <f>Etablissement[[#This Row],[COÛT TOTAL REALISE]]-Etablissement[[#This Row],[COÛT TOTAL REJET]]</f>
        <v>0</v>
      </c>
    </row>
    <row r="127" spans="1:16" ht="16.5" thickBot="1">
      <c r="A127" s="218" t="str">
        <f>IF(ISBLANK(Etablissement[[#This Row],[DATE]]),"",ROW(Etablissement[[#This Row],[NUM]])-ROW($A$19))</f>
        <v/>
      </c>
      <c r="B127" s="46"/>
      <c r="C127" s="128"/>
      <c r="D127" s="129"/>
      <c r="E127" s="128"/>
      <c r="F127" s="121"/>
      <c r="G127" s="121"/>
      <c r="H127" s="124">
        <f>SUM(Etablissement[[#This Row],[MONTANT CAF REALISE ]:[MONTANT DD ET AUTRES TAXES HTVA]])</f>
        <v>0</v>
      </c>
      <c r="I127" s="35"/>
      <c r="J127" s="119"/>
      <c r="K127" s="55">
        <f>IF(Etablissement[[#This Row],[MOTIF]]="",0,Etablissement[[#This Row],[MONTANT CAF REALISE ]])</f>
        <v>0</v>
      </c>
      <c r="L127" s="55">
        <f>IF(Etablissement[[#This Row],[MOTIF]]="",0,Etablissement[[#This Row],[MONTANT DD ET AUTRES TAXES HTVA]])</f>
        <v>0</v>
      </c>
      <c r="M127" s="59">
        <f>SUM(Etablissement[[#This Row],[MONTANT CAF REJETE]:[MONTANT DD ET AUTRES TAXES HTVA REJETE]])</f>
        <v>0</v>
      </c>
      <c r="N127" s="54"/>
      <c r="O127" s="51"/>
      <c r="P127" s="49">
        <f>Etablissement[[#This Row],[COÛT TOTAL REALISE]]-Etablissement[[#This Row],[COÛT TOTAL REJET]]</f>
        <v>0</v>
      </c>
    </row>
    <row r="128" spans="1:16" ht="16.5" thickBot="1">
      <c r="A128" s="218" t="str">
        <f>IF(ISBLANK(Etablissement[[#This Row],[DATE]]),"",ROW(Etablissement[[#This Row],[NUM]])-ROW($A$19))</f>
        <v/>
      </c>
      <c r="B128" s="46"/>
      <c r="C128" s="128"/>
      <c r="D128" s="129"/>
      <c r="E128" s="128"/>
      <c r="F128" s="121"/>
      <c r="G128" s="121"/>
      <c r="H128" s="124">
        <f>SUM(Etablissement[[#This Row],[MONTANT CAF REALISE ]:[MONTANT DD ET AUTRES TAXES HTVA]])</f>
        <v>0</v>
      </c>
      <c r="I128" s="35"/>
      <c r="J128" s="119"/>
      <c r="K128" s="55">
        <f>IF(Etablissement[[#This Row],[MOTIF]]="",0,Etablissement[[#This Row],[MONTANT CAF REALISE ]])</f>
        <v>0</v>
      </c>
      <c r="L128" s="55">
        <f>IF(Etablissement[[#This Row],[MOTIF]]="",0,Etablissement[[#This Row],[MONTANT DD ET AUTRES TAXES HTVA]])</f>
        <v>0</v>
      </c>
      <c r="M128" s="59">
        <f>SUM(Etablissement[[#This Row],[MONTANT CAF REJETE]:[MONTANT DD ET AUTRES TAXES HTVA REJETE]])</f>
        <v>0</v>
      </c>
      <c r="N128" s="54"/>
      <c r="O128" s="51"/>
      <c r="P128" s="49">
        <f>Etablissement[[#This Row],[COÛT TOTAL REALISE]]-Etablissement[[#This Row],[COÛT TOTAL REJET]]</f>
        <v>0</v>
      </c>
    </row>
    <row r="129" spans="1:16" ht="16.5" thickBot="1">
      <c r="A129" s="218" t="str">
        <f>IF(ISBLANK(Etablissement[[#This Row],[DATE]]),"",ROW(Etablissement[[#This Row],[NUM]])-ROW($A$19))</f>
        <v/>
      </c>
      <c r="B129" s="46"/>
      <c r="C129" s="128"/>
      <c r="D129" s="129"/>
      <c r="E129" s="128"/>
      <c r="F129" s="121"/>
      <c r="G129" s="121"/>
      <c r="H129" s="124">
        <f>SUM(Etablissement[[#This Row],[MONTANT CAF REALISE ]:[MONTANT DD ET AUTRES TAXES HTVA]])</f>
        <v>0</v>
      </c>
      <c r="I129" s="35"/>
      <c r="J129" s="119"/>
      <c r="K129" s="55">
        <f>IF(Etablissement[[#This Row],[MOTIF]]="",0,Etablissement[[#This Row],[MONTANT CAF REALISE ]])</f>
        <v>0</v>
      </c>
      <c r="L129" s="55">
        <f>IF(Etablissement[[#This Row],[MOTIF]]="",0,Etablissement[[#This Row],[MONTANT DD ET AUTRES TAXES HTVA]])</f>
        <v>0</v>
      </c>
      <c r="M129" s="59">
        <f>SUM(Etablissement[[#This Row],[MONTANT CAF REJETE]:[MONTANT DD ET AUTRES TAXES HTVA REJETE]])</f>
        <v>0</v>
      </c>
      <c r="N129" s="54"/>
      <c r="O129" s="51"/>
      <c r="P129" s="49">
        <f>Etablissement[[#This Row],[COÛT TOTAL REALISE]]-Etablissement[[#This Row],[COÛT TOTAL REJET]]</f>
        <v>0</v>
      </c>
    </row>
    <row r="130" spans="1:16" ht="16.5" thickBot="1">
      <c r="A130" s="218" t="str">
        <f>IF(ISBLANK(Etablissement[[#This Row],[DATE]]),"",ROW(Etablissement[[#This Row],[NUM]])-ROW($A$19))</f>
        <v/>
      </c>
      <c r="B130" s="46"/>
      <c r="C130" s="128"/>
      <c r="D130" s="129"/>
      <c r="E130" s="128"/>
      <c r="F130" s="121"/>
      <c r="G130" s="121"/>
      <c r="H130" s="124">
        <f>SUM(Etablissement[[#This Row],[MONTANT CAF REALISE ]:[MONTANT DD ET AUTRES TAXES HTVA]])</f>
        <v>0</v>
      </c>
      <c r="I130" s="35"/>
      <c r="J130" s="119"/>
      <c r="K130" s="55">
        <f>IF(Etablissement[[#This Row],[MOTIF]]="",0,Etablissement[[#This Row],[MONTANT CAF REALISE ]])</f>
        <v>0</v>
      </c>
      <c r="L130" s="55">
        <f>IF(Etablissement[[#This Row],[MOTIF]]="",0,Etablissement[[#This Row],[MONTANT DD ET AUTRES TAXES HTVA]])</f>
        <v>0</v>
      </c>
      <c r="M130" s="59">
        <f>SUM(Etablissement[[#This Row],[MONTANT CAF REJETE]:[MONTANT DD ET AUTRES TAXES HTVA REJETE]])</f>
        <v>0</v>
      </c>
      <c r="N130" s="54"/>
      <c r="O130" s="51"/>
      <c r="P130" s="49">
        <f>Etablissement[[#This Row],[COÛT TOTAL REALISE]]-Etablissement[[#This Row],[COÛT TOTAL REJET]]</f>
        <v>0</v>
      </c>
    </row>
    <row r="131" spans="1:16" ht="16.5" thickBot="1">
      <c r="A131" s="218" t="str">
        <f>IF(ISBLANK(Etablissement[[#This Row],[DATE]]),"",ROW(Etablissement[[#This Row],[NUM]])-ROW($A$19))</f>
        <v/>
      </c>
      <c r="B131" s="46"/>
      <c r="C131" s="128"/>
      <c r="D131" s="129"/>
      <c r="E131" s="128"/>
      <c r="F131" s="121"/>
      <c r="G131" s="121"/>
      <c r="H131" s="124">
        <f>SUM(Etablissement[[#This Row],[MONTANT CAF REALISE ]:[MONTANT DD ET AUTRES TAXES HTVA]])</f>
        <v>0</v>
      </c>
      <c r="I131" s="35"/>
      <c r="J131" s="119"/>
      <c r="K131" s="55">
        <f>IF(Etablissement[[#This Row],[MOTIF]]="",0,Etablissement[[#This Row],[MONTANT CAF REALISE ]])</f>
        <v>0</v>
      </c>
      <c r="L131" s="55">
        <f>IF(Etablissement[[#This Row],[MOTIF]]="",0,Etablissement[[#This Row],[MONTANT DD ET AUTRES TAXES HTVA]])</f>
        <v>0</v>
      </c>
      <c r="M131" s="59">
        <f>SUM(Etablissement[[#This Row],[MONTANT CAF REJETE]:[MONTANT DD ET AUTRES TAXES HTVA REJETE]])</f>
        <v>0</v>
      </c>
      <c r="N131" s="54"/>
      <c r="O131" s="51"/>
      <c r="P131" s="49">
        <f>Etablissement[[#This Row],[COÛT TOTAL REALISE]]-Etablissement[[#This Row],[COÛT TOTAL REJET]]</f>
        <v>0</v>
      </c>
    </row>
    <row r="132" spans="1:16" ht="16.5" thickBot="1">
      <c r="A132" s="218" t="str">
        <f>IF(ISBLANK(Etablissement[[#This Row],[DATE]]),"",ROW(Etablissement[[#This Row],[NUM]])-ROW($A$19))</f>
        <v/>
      </c>
      <c r="B132" s="46"/>
      <c r="C132" s="128"/>
      <c r="D132" s="129"/>
      <c r="E132" s="128"/>
      <c r="F132" s="121"/>
      <c r="G132" s="121"/>
      <c r="H132" s="124">
        <f>SUM(Etablissement[[#This Row],[MONTANT CAF REALISE ]:[MONTANT DD ET AUTRES TAXES HTVA]])</f>
        <v>0</v>
      </c>
      <c r="I132" s="35"/>
      <c r="J132" s="119"/>
      <c r="K132" s="55">
        <f>IF(Etablissement[[#This Row],[MOTIF]]="",0,Etablissement[[#This Row],[MONTANT CAF REALISE ]])</f>
        <v>0</v>
      </c>
      <c r="L132" s="55">
        <f>IF(Etablissement[[#This Row],[MOTIF]]="",0,Etablissement[[#This Row],[MONTANT DD ET AUTRES TAXES HTVA]])</f>
        <v>0</v>
      </c>
      <c r="M132" s="59">
        <f>SUM(Etablissement[[#This Row],[MONTANT CAF REJETE]:[MONTANT DD ET AUTRES TAXES HTVA REJETE]])</f>
        <v>0</v>
      </c>
      <c r="N132" s="54"/>
      <c r="O132" s="51"/>
      <c r="P132" s="49">
        <f>Etablissement[[#This Row],[COÛT TOTAL REALISE]]-Etablissement[[#This Row],[COÛT TOTAL REJET]]</f>
        <v>0</v>
      </c>
    </row>
    <row r="133" spans="1:16" ht="16.5" thickBot="1">
      <c r="A133" s="218" t="str">
        <f>IF(ISBLANK(Etablissement[[#This Row],[DATE]]),"",ROW(Etablissement[[#This Row],[NUM]])-ROW($A$19))</f>
        <v/>
      </c>
      <c r="B133" s="46"/>
      <c r="C133" s="128"/>
      <c r="D133" s="129"/>
      <c r="E133" s="128"/>
      <c r="F133" s="121"/>
      <c r="G133" s="121"/>
      <c r="H133" s="124">
        <f>SUM(Etablissement[[#This Row],[MONTANT CAF REALISE ]:[MONTANT DD ET AUTRES TAXES HTVA]])</f>
        <v>0</v>
      </c>
      <c r="I133" s="35"/>
      <c r="J133" s="119"/>
      <c r="K133" s="55">
        <f>IF(Etablissement[[#This Row],[MOTIF]]="",0,Etablissement[[#This Row],[MONTANT CAF REALISE ]])</f>
        <v>0</v>
      </c>
      <c r="L133" s="55">
        <f>IF(Etablissement[[#This Row],[MOTIF]]="",0,Etablissement[[#This Row],[MONTANT DD ET AUTRES TAXES HTVA]])</f>
        <v>0</v>
      </c>
      <c r="M133" s="59">
        <f>SUM(Etablissement[[#This Row],[MONTANT CAF REJETE]:[MONTANT DD ET AUTRES TAXES HTVA REJETE]])</f>
        <v>0</v>
      </c>
      <c r="N133" s="54"/>
      <c r="O133" s="51"/>
      <c r="P133" s="49">
        <f>Etablissement[[#This Row],[COÛT TOTAL REALISE]]-Etablissement[[#This Row],[COÛT TOTAL REJET]]</f>
        <v>0</v>
      </c>
    </row>
    <row r="134" spans="1:16" ht="16.5" thickBot="1">
      <c r="A134" s="218" t="str">
        <f>IF(ISBLANK(Etablissement[[#This Row],[DATE]]),"",ROW(Etablissement[[#This Row],[NUM]])-ROW($A$19))</f>
        <v/>
      </c>
      <c r="B134" s="46"/>
      <c r="C134" s="128"/>
      <c r="D134" s="129"/>
      <c r="E134" s="128"/>
      <c r="F134" s="121"/>
      <c r="G134" s="121"/>
      <c r="H134" s="124">
        <f>SUM(Etablissement[[#This Row],[MONTANT CAF REALISE ]:[MONTANT DD ET AUTRES TAXES HTVA]])</f>
        <v>0</v>
      </c>
      <c r="I134" s="35"/>
      <c r="J134" s="119"/>
      <c r="K134" s="55">
        <f>IF(Etablissement[[#This Row],[MOTIF]]="",0,Etablissement[[#This Row],[MONTANT CAF REALISE ]])</f>
        <v>0</v>
      </c>
      <c r="L134" s="55">
        <f>IF(Etablissement[[#This Row],[MOTIF]]="",0,Etablissement[[#This Row],[MONTANT DD ET AUTRES TAXES HTVA]])</f>
        <v>0</v>
      </c>
      <c r="M134" s="59">
        <f>SUM(Etablissement[[#This Row],[MONTANT CAF REJETE]:[MONTANT DD ET AUTRES TAXES HTVA REJETE]])</f>
        <v>0</v>
      </c>
      <c r="N134" s="54"/>
      <c r="O134" s="51"/>
      <c r="P134" s="49">
        <f>Etablissement[[#This Row],[COÛT TOTAL REALISE]]-Etablissement[[#This Row],[COÛT TOTAL REJET]]</f>
        <v>0</v>
      </c>
    </row>
    <row r="135" spans="1:16" ht="16.5" thickBot="1">
      <c r="A135" s="218" t="str">
        <f>IF(ISBLANK(Etablissement[[#This Row],[DATE]]),"",ROW(Etablissement[[#This Row],[NUM]])-ROW($A$19))</f>
        <v/>
      </c>
      <c r="B135" s="46"/>
      <c r="C135" s="128"/>
      <c r="D135" s="129"/>
      <c r="E135" s="128"/>
      <c r="F135" s="121"/>
      <c r="G135" s="121"/>
      <c r="H135" s="124">
        <f>SUM(Etablissement[[#This Row],[MONTANT CAF REALISE ]:[MONTANT DD ET AUTRES TAXES HTVA]])</f>
        <v>0</v>
      </c>
      <c r="I135" s="35"/>
      <c r="J135" s="119"/>
      <c r="K135" s="55">
        <f>IF(Etablissement[[#This Row],[MOTIF]]="",0,Etablissement[[#This Row],[MONTANT CAF REALISE ]])</f>
        <v>0</v>
      </c>
      <c r="L135" s="55">
        <f>IF(Etablissement[[#This Row],[MOTIF]]="",0,Etablissement[[#This Row],[MONTANT DD ET AUTRES TAXES HTVA]])</f>
        <v>0</v>
      </c>
      <c r="M135" s="59">
        <f>SUM(Etablissement[[#This Row],[MONTANT CAF REJETE]:[MONTANT DD ET AUTRES TAXES HTVA REJETE]])</f>
        <v>0</v>
      </c>
      <c r="N135" s="54"/>
      <c r="O135" s="51"/>
      <c r="P135" s="49">
        <f>Etablissement[[#This Row],[COÛT TOTAL REALISE]]-Etablissement[[#This Row],[COÛT TOTAL REJET]]</f>
        <v>0</v>
      </c>
    </row>
    <row r="136" spans="1:16" ht="16.5" thickBot="1">
      <c r="A136" s="218" t="str">
        <f>IF(ISBLANK(Etablissement[[#This Row],[DATE]]),"",ROW(Etablissement[[#This Row],[NUM]])-ROW($A$19))</f>
        <v/>
      </c>
      <c r="B136" s="46"/>
      <c r="C136" s="128"/>
      <c r="D136" s="129"/>
      <c r="E136" s="128"/>
      <c r="F136" s="121"/>
      <c r="G136" s="121"/>
      <c r="H136" s="124">
        <f>SUM(Etablissement[[#This Row],[MONTANT CAF REALISE ]:[MONTANT DD ET AUTRES TAXES HTVA]])</f>
        <v>0</v>
      </c>
      <c r="I136" s="35"/>
      <c r="J136" s="119"/>
      <c r="K136" s="55">
        <f>IF(Etablissement[[#This Row],[MOTIF]]="",0,Etablissement[[#This Row],[MONTANT CAF REALISE ]])</f>
        <v>0</v>
      </c>
      <c r="L136" s="55">
        <f>IF(Etablissement[[#This Row],[MOTIF]]="",0,Etablissement[[#This Row],[MONTANT DD ET AUTRES TAXES HTVA]])</f>
        <v>0</v>
      </c>
      <c r="M136" s="59">
        <f>SUM(Etablissement[[#This Row],[MONTANT CAF REJETE]:[MONTANT DD ET AUTRES TAXES HTVA REJETE]])</f>
        <v>0</v>
      </c>
      <c r="N136" s="54"/>
      <c r="O136" s="51"/>
      <c r="P136" s="49">
        <f>Etablissement[[#This Row],[COÛT TOTAL REALISE]]-Etablissement[[#This Row],[COÛT TOTAL REJET]]</f>
        <v>0</v>
      </c>
    </row>
    <row r="137" spans="1:16" ht="16.5" thickBot="1">
      <c r="A137" s="218" t="str">
        <f>IF(ISBLANK(Etablissement[[#This Row],[DATE]]),"",ROW(Etablissement[[#This Row],[NUM]])-ROW($A$19))</f>
        <v/>
      </c>
      <c r="B137" s="46"/>
      <c r="C137" s="128"/>
      <c r="D137" s="129"/>
      <c r="E137" s="128"/>
      <c r="F137" s="121"/>
      <c r="G137" s="121"/>
      <c r="H137" s="124">
        <f>SUM(Etablissement[[#This Row],[MONTANT CAF REALISE ]:[MONTANT DD ET AUTRES TAXES HTVA]])</f>
        <v>0</v>
      </c>
      <c r="I137" s="35"/>
      <c r="J137" s="119"/>
      <c r="K137" s="55">
        <f>IF(Etablissement[[#This Row],[MOTIF]]="",0,Etablissement[[#This Row],[MONTANT CAF REALISE ]])</f>
        <v>0</v>
      </c>
      <c r="L137" s="55">
        <f>IF(Etablissement[[#This Row],[MOTIF]]="",0,Etablissement[[#This Row],[MONTANT DD ET AUTRES TAXES HTVA]])</f>
        <v>0</v>
      </c>
      <c r="M137" s="59">
        <f>SUM(Etablissement[[#This Row],[MONTANT CAF REJETE]:[MONTANT DD ET AUTRES TAXES HTVA REJETE]])</f>
        <v>0</v>
      </c>
      <c r="N137" s="54"/>
      <c r="O137" s="51"/>
      <c r="P137" s="49">
        <f>Etablissement[[#This Row],[COÛT TOTAL REALISE]]-Etablissement[[#This Row],[COÛT TOTAL REJET]]</f>
        <v>0</v>
      </c>
    </row>
    <row r="138" spans="1:16" ht="16.5" thickBot="1">
      <c r="A138" s="218" t="str">
        <f>IF(ISBLANK(Etablissement[[#This Row],[DATE]]),"",ROW(Etablissement[[#This Row],[NUM]])-ROW($A$19))</f>
        <v/>
      </c>
      <c r="B138" s="46"/>
      <c r="C138" s="128"/>
      <c r="D138" s="129"/>
      <c r="E138" s="128"/>
      <c r="F138" s="121"/>
      <c r="G138" s="121"/>
      <c r="H138" s="124">
        <f>SUM(Etablissement[[#This Row],[MONTANT CAF REALISE ]:[MONTANT DD ET AUTRES TAXES HTVA]])</f>
        <v>0</v>
      </c>
      <c r="I138" s="35"/>
      <c r="J138" s="119"/>
      <c r="K138" s="55">
        <f>IF(Etablissement[[#This Row],[MOTIF]]="",0,Etablissement[[#This Row],[MONTANT CAF REALISE ]])</f>
        <v>0</v>
      </c>
      <c r="L138" s="55">
        <f>IF(Etablissement[[#This Row],[MOTIF]]="",0,Etablissement[[#This Row],[MONTANT DD ET AUTRES TAXES HTVA]])</f>
        <v>0</v>
      </c>
      <c r="M138" s="59">
        <f>SUM(Etablissement[[#This Row],[MONTANT CAF REJETE]:[MONTANT DD ET AUTRES TAXES HTVA REJETE]])</f>
        <v>0</v>
      </c>
      <c r="N138" s="54"/>
      <c r="O138" s="51"/>
      <c r="P138" s="49">
        <f>Etablissement[[#This Row],[COÛT TOTAL REALISE]]-Etablissement[[#This Row],[COÛT TOTAL REJET]]</f>
        <v>0</v>
      </c>
    </row>
    <row r="139" spans="1:16" ht="16.5" thickBot="1">
      <c r="A139" s="218" t="str">
        <f>IF(ISBLANK(Etablissement[[#This Row],[DATE]]),"",ROW(Etablissement[[#This Row],[NUM]])-ROW($A$19))</f>
        <v/>
      </c>
      <c r="B139" s="46"/>
      <c r="C139" s="128"/>
      <c r="D139" s="129"/>
      <c r="E139" s="128"/>
      <c r="F139" s="121"/>
      <c r="G139" s="121"/>
      <c r="H139" s="124">
        <f>SUM(Etablissement[[#This Row],[MONTANT CAF REALISE ]:[MONTANT DD ET AUTRES TAXES HTVA]])</f>
        <v>0</v>
      </c>
      <c r="I139" s="35"/>
      <c r="J139" s="119"/>
      <c r="K139" s="55">
        <f>IF(Etablissement[[#This Row],[MOTIF]]="",0,Etablissement[[#This Row],[MONTANT CAF REALISE ]])</f>
        <v>0</v>
      </c>
      <c r="L139" s="55">
        <f>IF(Etablissement[[#This Row],[MOTIF]]="",0,Etablissement[[#This Row],[MONTANT DD ET AUTRES TAXES HTVA]])</f>
        <v>0</v>
      </c>
      <c r="M139" s="59">
        <f>SUM(Etablissement[[#This Row],[MONTANT CAF REJETE]:[MONTANT DD ET AUTRES TAXES HTVA REJETE]])</f>
        <v>0</v>
      </c>
      <c r="N139" s="54"/>
      <c r="O139" s="51"/>
      <c r="P139" s="49">
        <f>Etablissement[[#This Row],[COÛT TOTAL REALISE]]-Etablissement[[#This Row],[COÛT TOTAL REJET]]</f>
        <v>0</v>
      </c>
    </row>
    <row r="140" spans="1:16" ht="16.5" thickBot="1">
      <c r="A140" s="218" t="str">
        <f>IF(ISBLANK(Etablissement[[#This Row],[DATE]]),"",ROW(Etablissement[[#This Row],[NUM]])-ROW($A$19))</f>
        <v/>
      </c>
      <c r="B140" s="46"/>
      <c r="C140" s="128"/>
      <c r="D140" s="129"/>
      <c r="E140" s="128"/>
      <c r="F140" s="121"/>
      <c r="G140" s="121"/>
      <c r="H140" s="124">
        <f>SUM(Etablissement[[#This Row],[MONTANT CAF REALISE ]:[MONTANT DD ET AUTRES TAXES HTVA]])</f>
        <v>0</v>
      </c>
      <c r="I140" s="35"/>
      <c r="J140" s="119"/>
      <c r="K140" s="55">
        <f>IF(Etablissement[[#This Row],[MOTIF]]="",0,Etablissement[[#This Row],[MONTANT CAF REALISE ]])</f>
        <v>0</v>
      </c>
      <c r="L140" s="55">
        <f>IF(Etablissement[[#This Row],[MOTIF]]="",0,Etablissement[[#This Row],[MONTANT DD ET AUTRES TAXES HTVA]])</f>
        <v>0</v>
      </c>
      <c r="M140" s="59">
        <f>SUM(Etablissement[[#This Row],[MONTANT CAF REJETE]:[MONTANT DD ET AUTRES TAXES HTVA REJETE]])</f>
        <v>0</v>
      </c>
      <c r="N140" s="54"/>
      <c r="O140" s="51"/>
      <c r="P140" s="49">
        <f>Etablissement[[#This Row],[COÛT TOTAL REALISE]]-Etablissement[[#This Row],[COÛT TOTAL REJET]]</f>
        <v>0</v>
      </c>
    </row>
    <row r="141" spans="1:16" ht="16.5" thickBot="1">
      <c r="A141" s="218" t="str">
        <f>IF(ISBLANK(Etablissement[[#This Row],[DATE]]),"",ROW(Etablissement[[#This Row],[NUM]])-ROW($A$19))</f>
        <v/>
      </c>
      <c r="B141" s="46"/>
      <c r="C141" s="128"/>
      <c r="D141" s="129"/>
      <c r="E141" s="128"/>
      <c r="F141" s="121"/>
      <c r="G141" s="121"/>
      <c r="H141" s="124">
        <f>SUM(Etablissement[[#This Row],[MONTANT CAF REALISE ]:[MONTANT DD ET AUTRES TAXES HTVA]])</f>
        <v>0</v>
      </c>
      <c r="I141" s="35"/>
      <c r="J141" s="119"/>
      <c r="K141" s="55">
        <f>IF(Etablissement[[#This Row],[MOTIF]]="",0,Etablissement[[#This Row],[MONTANT CAF REALISE ]])</f>
        <v>0</v>
      </c>
      <c r="L141" s="55">
        <f>IF(Etablissement[[#This Row],[MOTIF]]="",0,Etablissement[[#This Row],[MONTANT DD ET AUTRES TAXES HTVA]])</f>
        <v>0</v>
      </c>
      <c r="M141" s="59">
        <f>SUM(Etablissement[[#This Row],[MONTANT CAF REJETE]:[MONTANT DD ET AUTRES TAXES HTVA REJETE]])</f>
        <v>0</v>
      </c>
      <c r="N141" s="54"/>
      <c r="O141" s="51"/>
      <c r="P141" s="49">
        <f>Etablissement[[#This Row],[COÛT TOTAL REALISE]]-Etablissement[[#This Row],[COÛT TOTAL REJET]]</f>
        <v>0</v>
      </c>
    </row>
    <row r="142" spans="1:16" ht="16.5" thickBot="1">
      <c r="A142" s="218" t="str">
        <f>IF(ISBLANK(Etablissement[[#This Row],[DATE]]),"",ROW(Etablissement[[#This Row],[NUM]])-ROW($A$19))</f>
        <v/>
      </c>
      <c r="B142" s="46"/>
      <c r="C142" s="128"/>
      <c r="D142" s="129"/>
      <c r="E142" s="128"/>
      <c r="F142" s="121"/>
      <c r="G142" s="121"/>
      <c r="H142" s="124">
        <f>SUM(Etablissement[[#This Row],[MONTANT CAF REALISE ]:[MONTANT DD ET AUTRES TAXES HTVA]])</f>
        <v>0</v>
      </c>
      <c r="I142" s="35"/>
      <c r="J142" s="119"/>
      <c r="K142" s="55">
        <f>IF(Etablissement[[#This Row],[MOTIF]]="",0,Etablissement[[#This Row],[MONTANT CAF REALISE ]])</f>
        <v>0</v>
      </c>
      <c r="L142" s="55">
        <f>IF(Etablissement[[#This Row],[MOTIF]]="",0,Etablissement[[#This Row],[MONTANT DD ET AUTRES TAXES HTVA]])</f>
        <v>0</v>
      </c>
      <c r="M142" s="59">
        <f>SUM(Etablissement[[#This Row],[MONTANT CAF REJETE]:[MONTANT DD ET AUTRES TAXES HTVA REJETE]])</f>
        <v>0</v>
      </c>
      <c r="N142" s="54"/>
      <c r="O142" s="51"/>
      <c r="P142" s="49">
        <f>Etablissement[[#This Row],[COÛT TOTAL REALISE]]-Etablissement[[#This Row],[COÛT TOTAL REJET]]</f>
        <v>0</v>
      </c>
    </row>
    <row r="143" spans="1:16" ht="16.5" thickBot="1">
      <c r="A143" s="218" t="str">
        <f>IF(ISBLANK(Etablissement[[#This Row],[DATE]]),"",ROW(Etablissement[[#This Row],[NUM]])-ROW($A$19))</f>
        <v/>
      </c>
      <c r="B143" s="46"/>
      <c r="C143" s="128"/>
      <c r="D143" s="129"/>
      <c r="E143" s="128"/>
      <c r="F143" s="121"/>
      <c r="G143" s="121"/>
      <c r="H143" s="124">
        <f>SUM(Etablissement[[#This Row],[MONTANT CAF REALISE ]:[MONTANT DD ET AUTRES TAXES HTVA]])</f>
        <v>0</v>
      </c>
      <c r="I143" s="35"/>
      <c r="J143" s="119"/>
      <c r="K143" s="55">
        <f>IF(Etablissement[[#This Row],[MOTIF]]="",0,Etablissement[[#This Row],[MONTANT CAF REALISE ]])</f>
        <v>0</v>
      </c>
      <c r="L143" s="55">
        <f>IF(Etablissement[[#This Row],[MOTIF]]="",0,Etablissement[[#This Row],[MONTANT DD ET AUTRES TAXES HTVA]])</f>
        <v>0</v>
      </c>
      <c r="M143" s="59">
        <f>SUM(Etablissement[[#This Row],[MONTANT CAF REJETE]:[MONTANT DD ET AUTRES TAXES HTVA REJETE]])</f>
        <v>0</v>
      </c>
      <c r="N143" s="54"/>
      <c r="O143" s="51"/>
      <c r="P143" s="49">
        <f>Etablissement[[#This Row],[COÛT TOTAL REALISE]]-Etablissement[[#This Row],[COÛT TOTAL REJET]]</f>
        <v>0</v>
      </c>
    </row>
    <row r="144" spans="1:16" ht="16.5" thickBot="1">
      <c r="A144" s="218" t="str">
        <f>IF(ISBLANK(Etablissement[[#This Row],[DATE]]),"",ROW(Etablissement[[#This Row],[NUM]])-ROW($A$19))</f>
        <v/>
      </c>
      <c r="B144" s="46"/>
      <c r="C144" s="128"/>
      <c r="D144" s="129"/>
      <c r="E144" s="128"/>
      <c r="F144" s="121"/>
      <c r="G144" s="121"/>
      <c r="H144" s="124">
        <f>SUM(Etablissement[[#This Row],[MONTANT CAF REALISE ]:[MONTANT DD ET AUTRES TAXES HTVA]])</f>
        <v>0</v>
      </c>
      <c r="I144" s="35"/>
      <c r="J144" s="119"/>
      <c r="K144" s="55">
        <f>IF(Etablissement[[#This Row],[MOTIF]]="",0,Etablissement[[#This Row],[MONTANT CAF REALISE ]])</f>
        <v>0</v>
      </c>
      <c r="L144" s="55">
        <f>IF(Etablissement[[#This Row],[MOTIF]]="",0,Etablissement[[#This Row],[MONTANT DD ET AUTRES TAXES HTVA]])</f>
        <v>0</v>
      </c>
      <c r="M144" s="59">
        <f>SUM(Etablissement[[#This Row],[MONTANT CAF REJETE]:[MONTANT DD ET AUTRES TAXES HTVA REJETE]])</f>
        <v>0</v>
      </c>
      <c r="N144" s="54"/>
      <c r="O144" s="51"/>
      <c r="P144" s="49">
        <f>Etablissement[[#This Row],[COÛT TOTAL REALISE]]-Etablissement[[#This Row],[COÛT TOTAL REJET]]</f>
        <v>0</v>
      </c>
    </row>
    <row r="145" spans="1:16" ht="16.5" thickBot="1">
      <c r="A145" s="218" t="str">
        <f>IF(ISBLANK(Etablissement[[#This Row],[DATE]]),"",ROW(Etablissement[[#This Row],[NUM]])-ROW($A$19))</f>
        <v/>
      </c>
      <c r="B145" s="46"/>
      <c r="C145" s="128"/>
      <c r="D145" s="129"/>
      <c r="E145" s="128"/>
      <c r="F145" s="121"/>
      <c r="G145" s="121"/>
      <c r="H145" s="124">
        <f>SUM(Etablissement[[#This Row],[MONTANT CAF REALISE ]:[MONTANT DD ET AUTRES TAXES HTVA]])</f>
        <v>0</v>
      </c>
      <c r="I145" s="35"/>
      <c r="J145" s="119"/>
      <c r="K145" s="55">
        <f>IF(Etablissement[[#This Row],[MOTIF]]="",0,Etablissement[[#This Row],[MONTANT CAF REALISE ]])</f>
        <v>0</v>
      </c>
      <c r="L145" s="55">
        <f>IF(Etablissement[[#This Row],[MOTIF]]="",0,Etablissement[[#This Row],[MONTANT DD ET AUTRES TAXES HTVA]])</f>
        <v>0</v>
      </c>
      <c r="M145" s="59">
        <f>SUM(Etablissement[[#This Row],[MONTANT CAF REJETE]:[MONTANT DD ET AUTRES TAXES HTVA REJETE]])</f>
        <v>0</v>
      </c>
      <c r="N145" s="54"/>
      <c r="O145" s="51"/>
      <c r="P145" s="49">
        <f>Etablissement[[#This Row],[COÛT TOTAL REALISE]]-Etablissement[[#This Row],[COÛT TOTAL REJET]]</f>
        <v>0</v>
      </c>
    </row>
    <row r="146" spans="1:16" ht="16.5" thickBot="1">
      <c r="A146" s="218" t="str">
        <f>IF(ISBLANK(Etablissement[[#This Row],[DATE]]),"",ROW(Etablissement[[#This Row],[NUM]])-ROW($A$19))</f>
        <v/>
      </c>
      <c r="B146" s="46"/>
      <c r="C146" s="128"/>
      <c r="D146" s="129"/>
      <c r="E146" s="128"/>
      <c r="F146" s="121"/>
      <c r="G146" s="121"/>
      <c r="H146" s="124">
        <f>SUM(Etablissement[[#This Row],[MONTANT CAF REALISE ]:[MONTANT DD ET AUTRES TAXES HTVA]])</f>
        <v>0</v>
      </c>
      <c r="I146" s="35"/>
      <c r="J146" s="119"/>
      <c r="K146" s="55">
        <f>IF(Etablissement[[#This Row],[MOTIF]]="",0,Etablissement[[#This Row],[MONTANT CAF REALISE ]])</f>
        <v>0</v>
      </c>
      <c r="L146" s="55">
        <f>IF(Etablissement[[#This Row],[MOTIF]]="",0,Etablissement[[#This Row],[MONTANT DD ET AUTRES TAXES HTVA]])</f>
        <v>0</v>
      </c>
      <c r="M146" s="59">
        <f>SUM(Etablissement[[#This Row],[MONTANT CAF REJETE]:[MONTANT DD ET AUTRES TAXES HTVA REJETE]])</f>
        <v>0</v>
      </c>
      <c r="N146" s="54"/>
      <c r="O146" s="51"/>
      <c r="P146" s="49">
        <f>Etablissement[[#This Row],[COÛT TOTAL REALISE]]-Etablissement[[#This Row],[COÛT TOTAL REJET]]</f>
        <v>0</v>
      </c>
    </row>
    <row r="147" spans="1:16" ht="16.5" thickBot="1">
      <c r="A147" s="218" t="str">
        <f>IF(ISBLANK(Etablissement[[#This Row],[DATE]]),"",ROW(Etablissement[[#This Row],[NUM]])-ROW($A$19))</f>
        <v/>
      </c>
      <c r="B147" s="46"/>
      <c r="C147" s="128"/>
      <c r="D147" s="129"/>
      <c r="E147" s="128"/>
      <c r="F147" s="121"/>
      <c r="G147" s="121"/>
      <c r="H147" s="124">
        <f>SUM(Etablissement[[#This Row],[MONTANT CAF REALISE ]:[MONTANT DD ET AUTRES TAXES HTVA]])</f>
        <v>0</v>
      </c>
      <c r="I147" s="35"/>
      <c r="J147" s="119"/>
      <c r="K147" s="55">
        <f>IF(Etablissement[[#This Row],[MOTIF]]="",0,Etablissement[[#This Row],[MONTANT CAF REALISE ]])</f>
        <v>0</v>
      </c>
      <c r="L147" s="55">
        <f>IF(Etablissement[[#This Row],[MOTIF]]="",0,Etablissement[[#This Row],[MONTANT DD ET AUTRES TAXES HTVA]])</f>
        <v>0</v>
      </c>
      <c r="M147" s="59">
        <f>SUM(Etablissement[[#This Row],[MONTANT CAF REJETE]:[MONTANT DD ET AUTRES TAXES HTVA REJETE]])</f>
        <v>0</v>
      </c>
      <c r="N147" s="54"/>
      <c r="O147" s="51"/>
      <c r="P147" s="49">
        <f>Etablissement[[#This Row],[COÛT TOTAL REALISE]]-Etablissement[[#This Row],[COÛT TOTAL REJET]]</f>
        <v>0</v>
      </c>
    </row>
    <row r="148" spans="1:16" ht="16.5" thickBot="1">
      <c r="A148" s="218" t="str">
        <f>IF(ISBLANK(Etablissement[[#This Row],[DATE]]),"",ROW(Etablissement[[#This Row],[NUM]])-ROW($A$19))</f>
        <v/>
      </c>
      <c r="B148" s="46"/>
      <c r="C148" s="128"/>
      <c r="D148" s="129"/>
      <c r="E148" s="128"/>
      <c r="F148" s="121"/>
      <c r="G148" s="121"/>
      <c r="H148" s="124">
        <f>SUM(Etablissement[[#This Row],[MONTANT CAF REALISE ]:[MONTANT DD ET AUTRES TAXES HTVA]])</f>
        <v>0</v>
      </c>
      <c r="I148" s="35"/>
      <c r="J148" s="119"/>
      <c r="K148" s="55">
        <f>IF(Etablissement[[#This Row],[MOTIF]]="",0,Etablissement[[#This Row],[MONTANT CAF REALISE ]])</f>
        <v>0</v>
      </c>
      <c r="L148" s="55">
        <f>IF(Etablissement[[#This Row],[MOTIF]]="",0,Etablissement[[#This Row],[MONTANT DD ET AUTRES TAXES HTVA]])</f>
        <v>0</v>
      </c>
      <c r="M148" s="59">
        <f>SUM(Etablissement[[#This Row],[MONTANT CAF REJETE]:[MONTANT DD ET AUTRES TAXES HTVA REJETE]])</f>
        <v>0</v>
      </c>
      <c r="N148" s="54"/>
      <c r="O148" s="51"/>
      <c r="P148" s="49">
        <f>Etablissement[[#This Row],[COÛT TOTAL REALISE]]-Etablissement[[#This Row],[COÛT TOTAL REJET]]</f>
        <v>0</v>
      </c>
    </row>
    <row r="149" spans="1:16" ht="16.5" thickBot="1">
      <c r="A149" s="218" t="str">
        <f>IF(ISBLANK(Etablissement[[#This Row],[DATE]]),"",ROW(Etablissement[[#This Row],[NUM]])-ROW($A$19))</f>
        <v/>
      </c>
      <c r="B149" s="46"/>
      <c r="C149" s="128"/>
      <c r="D149" s="129"/>
      <c r="E149" s="128"/>
      <c r="F149" s="121"/>
      <c r="G149" s="121"/>
      <c r="H149" s="124">
        <f>SUM(Etablissement[[#This Row],[MONTANT CAF REALISE ]:[MONTANT DD ET AUTRES TAXES HTVA]])</f>
        <v>0</v>
      </c>
      <c r="I149" s="35"/>
      <c r="J149" s="119"/>
      <c r="K149" s="55">
        <f>IF(Etablissement[[#This Row],[MOTIF]]="",0,Etablissement[[#This Row],[MONTANT CAF REALISE ]])</f>
        <v>0</v>
      </c>
      <c r="L149" s="55">
        <f>IF(Etablissement[[#This Row],[MOTIF]]="",0,Etablissement[[#This Row],[MONTANT DD ET AUTRES TAXES HTVA]])</f>
        <v>0</v>
      </c>
      <c r="M149" s="59">
        <f>SUM(Etablissement[[#This Row],[MONTANT CAF REJETE]:[MONTANT DD ET AUTRES TAXES HTVA REJETE]])</f>
        <v>0</v>
      </c>
      <c r="N149" s="54"/>
      <c r="O149" s="51"/>
      <c r="P149" s="49">
        <f>Etablissement[[#This Row],[COÛT TOTAL REALISE]]-Etablissement[[#This Row],[COÛT TOTAL REJET]]</f>
        <v>0</v>
      </c>
    </row>
    <row r="150" spans="1:16" ht="16.5" thickBot="1">
      <c r="A150" s="218" t="str">
        <f>IF(ISBLANK(Etablissement[[#This Row],[DATE]]),"",ROW(Etablissement[[#This Row],[NUM]])-ROW($A$19))</f>
        <v/>
      </c>
      <c r="B150" s="46"/>
      <c r="C150" s="128"/>
      <c r="D150" s="129"/>
      <c r="E150" s="128"/>
      <c r="F150" s="121"/>
      <c r="G150" s="121"/>
      <c r="H150" s="124">
        <f>SUM(Etablissement[[#This Row],[MONTANT CAF REALISE ]:[MONTANT DD ET AUTRES TAXES HTVA]])</f>
        <v>0</v>
      </c>
      <c r="I150" s="35"/>
      <c r="J150" s="119"/>
      <c r="K150" s="55">
        <f>IF(Etablissement[[#This Row],[MOTIF]]="",0,Etablissement[[#This Row],[MONTANT CAF REALISE ]])</f>
        <v>0</v>
      </c>
      <c r="L150" s="55">
        <f>IF(Etablissement[[#This Row],[MOTIF]]="",0,Etablissement[[#This Row],[MONTANT DD ET AUTRES TAXES HTVA]])</f>
        <v>0</v>
      </c>
      <c r="M150" s="59">
        <f>SUM(Etablissement[[#This Row],[MONTANT CAF REJETE]:[MONTANT DD ET AUTRES TAXES HTVA REJETE]])</f>
        <v>0</v>
      </c>
      <c r="N150" s="54"/>
      <c r="O150" s="51"/>
      <c r="P150" s="49">
        <f>Etablissement[[#This Row],[COÛT TOTAL REALISE]]-Etablissement[[#This Row],[COÛT TOTAL REJET]]</f>
        <v>0</v>
      </c>
    </row>
    <row r="151" spans="1:16" ht="16.5" thickBot="1">
      <c r="A151" s="218" t="str">
        <f>IF(ISBLANK(Etablissement[[#This Row],[DATE]]),"",ROW(Etablissement[[#This Row],[NUM]])-ROW($A$19))</f>
        <v/>
      </c>
      <c r="B151" s="46"/>
      <c r="C151" s="128"/>
      <c r="D151" s="129"/>
      <c r="E151" s="128"/>
      <c r="F151" s="121"/>
      <c r="G151" s="121"/>
      <c r="H151" s="124">
        <f>SUM(Etablissement[[#This Row],[MONTANT CAF REALISE ]:[MONTANT DD ET AUTRES TAXES HTVA]])</f>
        <v>0</v>
      </c>
      <c r="I151" s="35"/>
      <c r="J151" s="119"/>
      <c r="K151" s="55">
        <f>IF(Etablissement[[#This Row],[MOTIF]]="",0,Etablissement[[#This Row],[MONTANT CAF REALISE ]])</f>
        <v>0</v>
      </c>
      <c r="L151" s="55">
        <f>IF(Etablissement[[#This Row],[MOTIF]]="",0,Etablissement[[#This Row],[MONTANT DD ET AUTRES TAXES HTVA]])</f>
        <v>0</v>
      </c>
      <c r="M151" s="59">
        <f>SUM(Etablissement[[#This Row],[MONTANT CAF REJETE]:[MONTANT DD ET AUTRES TAXES HTVA REJETE]])</f>
        <v>0</v>
      </c>
      <c r="N151" s="54"/>
      <c r="O151" s="51"/>
      <c r="P151" s="49">
        <f>Etablissement[[#This Row],[COÛT TOTAL REALISE]]-Etablissement[[#This Row],[COÛT TOTAL REJET]]</f>
        <v>0</v>
      </c>
    </row>
    <row r="152" spans="1:16" ht="16.5" thickBot="1">
      <c r="A152" s="218" t="str">
        <f>IF(ISBLANK(Etablissement[[#This Row],[DATE]]),"",ROW(Etablissement[[#This Row],[NUM]])-ROW($A$19))</f>
        <v/>
      </c>
      <c r="B152" s="46"/>
      <c r="C152" s="128"/>
      <c r="D152" s="129"/>
      <c r="E152" s="128"/>
      <c r="F152" s="121"/>
      <c r="G152" s="121"/>
      <c r="H152" s="124">
        <f>SUM(Etablissement[[#This Row],[MONTANT CAF REALISE ]:[MONTANT DD ET AUTRES TAXES HTVA]])</f>
        <v>0</v>
      </c>
      <c r="I152" s="35"/>
      <c r="J152" s="119"/>
      <c r="K152" s="55">
        <f>IF(Etablissement[[#This Row],[MOTIF]]="",0,Etablissement[[#This Row],[MONTANT CAF REALISE ]])</f>
        <v>0</v>
      </c>
      <c r="L152" s="55">
        <f>IF(Etablissement[[#This Row],[MOTIF]]="",0,Etablissement[[#This Row],[MONTANT DD ET AUTRES TAXES HTVA]])</f>
        <v>0</v>
      </c>
      <c r="M152" s="59">
        <f>SUM(Etablissement[[#This Row],[MONTANT CAF REJETE]:[MONTANT DD ET AUTRES TAXES HTVA REJETE]])</f>
        <v>0</v>
      </c>
      <c r="N152" s="54"/>
      <c r="O152" s="51"/>
      <c r="P152" s="49">
        <f>Etablissement[[#This Row],[COÛT TOTAL REALISE]]-Etablissement[[#This Row],[COÛT TOTAL REJET]]</f>
        <v>0</v>
      </c>
    </row>
    <row r="153" spans="1:16" ht="16.5" thickBot="1">
      <c r="A153" s="218" t="str">
        <f>IF(ISBLANK(Etablissement[[#This Row],[DATE]]),"",ROW(Etablissement[[#This Row],[NUM]])-ROW($A$19))</f>
        <v/>
      </c>
      <c r="B153" s="46"/>
      <c r="C153" s="128"/>
      <c r="D153" s="129"/>
      <c r="E153" s="128"/>
      <c r="F153" s="121"/>
      <c r="G153" s="121"/>
      <c r="H153" s="124">
        <f>SUM(Etablissement[[#This Row],[MONTANT CAF REALISE ]:[MONTANT DD ET AUTRES TAXES HTVA]])</f>
        <v>0</v>
      </c>
      <c r="I153" s="35"/>
      <c r="J153" s="119"/>
      <c r="K153" s="55">
        <f>IF(Etablissement[[#This Row],[MOTIF]]="",0,Etablissement[[#This Row],[MONTANT CAF REALISE ]])</f>
        <v>0</v>
      </c>
      <c r="L153" s="55">
        <f>IF(Etablissement[[#This Row],[MOTIF]]="",0,Etablissement[[#This Row],[MONTANT DD ET AUTRES TAXES HTVA]])</f>
        <v>0</v>
      </c>
      <c r="M153" s="59">
        <f>SUM(Etablissement[[#This Row],[MONTANT CAF REJETE]:[MONTANT DD ET AUTRES TAXES HTVA REJETE]])</f>
        <v>0</v>
      </c>
      <c r="N153" s="54"/>
      <c r="O153" s="51"/>
      <c r="P153" s="49">
        <f>Etablissement[[#This Row],[COÛT TOTAL REALISE]]-Etablissement[[#This Row],[COÛT TOTAL REJET]]</f>
        <v>0</v>
      </c>
    </row>
    <row r="154" spans="1:16" ht="16.5" thickBot="1">
      <c r="A154" s="218" t="str">
        <f>IF(ISBLANK(Etablissement[[#This Row],[DATE]]),"",ROW(Etablissement[[#This Row],[NUM]])-ROW($A$19))</f>
        <v/>
      </c>
      <c r="B154" s="46"/>
      <c r="C154" s="128"/>
      <c r="D154" s="129"/>
      <c r="E154" s="128"/>
      <c r="F154" s="121"/>
      <c r="G154" s="121"/>
      <c r="H154" s="124">
        <f>SUM(Etablissement[[#This Row],[MONTANT CAF REALISE ]:[MONTANT DD ET AUTRES TAXES HTVA]])</f>
        <v>0</v>
      </c>
      <c r="I154" s="35"/>
      <c r="J154" s="119"/>
      <c r="K154" s="55">
        <f>IF(Etablissement[[#This Row],[MOTIF]]="",0,Etablissement[[#This Row],[MONTANT CAF REALISE ]])</f>
        <v>0</v>
      </c>
      <c r="L154" s="55">
        <f>IF(Etablissement[[#This Row],[MOTIF]]="",0,Etablissement[[#This Row],[MONTANT DD ET AUTRES TAXES HTVA]])</f>
        <v>0</v>
      </c>
      <c r="M154" s="59">
        <f>SUM(Etablissement[[#This Row],[MONTANT CAF REJETE]:[MONTANT DD ET AUTRES TAXES HTVA REJETE]])</f>
        <v>0</v>
      </c>
      <c r="N154" s="54"/>
      <c r="O154" s="51"/>
      <c r="P154" s="49">
        <f>Etablissement[[#This Row],[COÛT TOTAL REALISE]]-Etablissement[[#This Row],[COÛT TOTAL REJET]]</f>
        <v>0</v>
      </c>
    </row>
    <row r="155" spans="1:16" ht="16.5" thickBot="1">
      <c r="A155" s="218" t="str">
        <f>IF(ISBLANK(Etablissement[[#This Row],[DATE]]),"",ROW(Etablissement[[#This Row],[NUM]])-ROW($A$19))</f>
        <v/>
      </c>
      <c r="B155" s="46"/>
      <c r="C155" s="128"/>
      <c r="D155" s="129"/>
      <c r="E155" s="128"/>
      <c r="F155" s="121"/>
      <c r="G155" s="121"/>
      <c r="H155" s="124">
        <f>SUM(Etablissement[[#This Row],[MONTANT CAF REALISE ]:[MONTANT DD ET AUTRES TAXES HTVA]])</f>
        <v>0</v>
      </c>
      <c r="I155" s="35"/>
      <c r="J155" s="119"/>
      <c r="K155" s="55">
        <f>IF(Etablissement[[#This Row],[MOTIF]]="",0,Etablissement[[#This Row],[MONTANT CAF REALISE ]])</f>
        <v>0</v>
      </c>
      <c r="L155" s="55">
        <f>IF(Etablissement[[#This Row],[MOTIF]]="",0,Etablissement[[#This Row],[MONTANT DD ET AUTRES TAXES HTVA]])</f>
        <v>0</v>
      </c>
      <c r="M155" s="59">
        <f>SUM(Etablissement[[#This Row],[MONTANT CAF REJETE]:[MONTANT DD ET AUTRES TAXES HTVA REJETE]])</f>
        <v>0</v>
      </c>
      <c r="N155" s="54"/>
      <c r="O155" s="51"/>
      <c r="P155" s="49">
        <f>Etablissement[[#This Row],[COÛT TOTAL REALISE]]-Etablissement[[#This Row],[COÛT TOTAL REJET]]</f>
        <v>0</v>
      </c>
    </row>
    <row r="156" spans="1:16" ht="16.5" thickBot="1">
      <c r="A156" s="218" t="str">
        <f>IF(ISBLANK(Etablissement[[#This Row],[DATE]]),"",ROW(Etablissement[[#This Row],[NUM]])-ROW($A$19))</f>
        <v/>
      </c>
      <c r="B156" s="46"/>
      <c r="C156" s="128"/>
      <c r="D156" s="129"/>
      <c r="E156" s="128"/>
      <c r="F156" s="121"/>
      <c r="G156" s="121"/>
      <c r="H156" s="124">
        <f>SUM(Etablissement[[#This Row],[MONTANT CAF REALISE ]:[MONTANT DD ET AUTRES TAXES HTVA]])</f>
        <v>0</v>
      </c>
      <c r="I156" s="35"/>
      <c r="J156" s="119"/>
      <c r="K156" s="55">
        <f>IF(Etablissement[[#This Row],[MOTIF]]="",0,Etablissement[[#This Row],[MONTANT CAF REALISE ]])</f>
        <v>0</v>
      </c>
      <c r="L156" s="55">
        <f>IF(Etablissement[[#This Row],[MOTIF]]="",0,Etablissement[[#This Row],[MONTANT DD ET AUTRES TAXES HTVA]])</f>
        <v>0</v>
      </c>
      <c r="M156" s="59">
        <f>SUM(Etablissement[[#This Row],[MONTANT CAF REJETE]:[MONTANT DD ET AUTRES TAXES HTVA REJETE]])</f>
        <v>0</v>
      </c>
      <c r="N156" s="54"/>
      <c r="O156" s="51"/>
      <c r="P156" s="49">
        <f>Etablissement[[#This Row],[COÛT TOTAL REALISE]]-Etablissement[[#This Row],[COÛT TOTAL REJET]]</f>
        <v>0</v>
      </c>
    </row>
    <row r="157" spans="1:16" ht="16.5" thickBot="1">
      <c r="A157" s="218" t="str">
        <f>IF(ISBLANK(Etablissement[[#This Row],[DATE]]),"",ROW(Etablissement[[#This Row],[NUM]])-ROW($A$19))</f>
        <v/>
      </c>
      <c r="B157" s="46"/>
      <c r="C157" s="128"/>
      <c r="D157" s="129"/>
      <c r="E157" s="128"/>
      <c r="F157" s="121"/>
      <c r="G157" s="121"/>
      <c r="H157" s="124">
        <f>SUM(Etablissement[[#This Row],[MONTANT CAF REALISE ]:[MONTANT DD ET AUTRES TAXES HTVA]])</f>
        <v>0</v>
      </c>
      <c r="I157" s="35"/>
      <c r="J157" s="119"/>
      <c r="K157" s="55">
        <f>IF(Etablissement[[#This Row],[MOTIF]]="",0,Etablissement[[#This Row],[MONTANT CAF REALISE ]])</f>
        <v>0</v>
      </c>
      <c r="L157" s="55">
        <f>IF(Etablissement[[#This Row],[MOTIF]]="",0,Etablissement[[#This Row],[MONTANT DD ET AUTRES TAXES HTVA]])</f>
        <v>0</v>
      </c>
      <c r="M157" s="59">
        <f>SUM(Etablissement[[#This Row],[MONTANT CAF REJETE]:[MONTANT DD ET AUTRES TAXES HTVA REJETE]])</f>
        <v>0</v>
      </c>
      <c r="N157" s="54"/>
      <c r="O157" s="51"/>
      <c r="P157" s="49">
        <f>Etablissement[[#This Row],[COÛT TOTAL REALISE]]-Etablissement[[#This Row],[COÛT TOTAL REJET]]</f>
        <v>0</v>
      </c>
    </row>
    <row r="158" spans="1:16" ht="16.5" thickBot="1">
      <c r="A158" s="218" t="str">
        <f>IF(ISBLANK(Etablissement[[#This Row],[DATE]]),"",ROW(Etablissement[[#This Row],[NUM]])-ROW($A$19))</f>
        <v/>
      </c>
      <c r="B158" s="46"/>
      <c r="C158" s="128"/>
      <c r="D158" s="129"/>
      <c r="E158" s="128"/>
      <c r="F158" s="121"/>
      <c r="G158" s="121"/>
      <c r="H158" s="124">
        <f>SUM(Etablissement[[#This Row],[MONTANT CAF REALISE ]:[MONTANT DD ET AUTRES TAXES HTVA]])</f>
        <v>0</v>
      </c>
      <c r="I158" s="35"/>
      <c r="J158" s="119"/>
      <c r="K158" s="55">
        <f>IF(Etablissement[[#This Row],[MOTIF]]="",0,Etablissement[[#This Row],[MONTANT CAF REALISE ]])</f>
        <v>0</v>
      </c>
      <c r="L158" s="55">
        <f>IF(Etablissement[[#This Row],[MOTIF]]="",0,Etablissement[[#This Row],[MONTANT DD ET AUTRES TAXES HTVA]])</f>
        <v>0</v>
      </c>
      <c r="M158" s="59">
        <f>SUM(Etablissement[[#This Row],[MONTANT CAF REJETE]:[MONTANT DD ET AUTRES TAXES HTVA REJETE]])</f>
        <v>0</v>
      </c>
      <c r="N158" s="54"/>
      <c r="O158" s="51"/>
      <c r="P158" s="49">
        <f>Etablissement[[#This Row],[COÛT TOTAL REALISE]]-Etablissement[[#This Row],[COÛT TOTAL REJET]]</f>
        <v>0</v>
      </c>
    </row>
    <row r="159" spans="1:16" ht="16.5" thickBot="1">
      <c r="A159" s="218" t="str">
        <f>IF(ISBLANK(Etablissement[[#This Row],[DATE]]),"",ROW(Etablissement[[#This Row],[NUM]])-ROW($A$19))</f>
        <v/>
      </c>
      <c r="B159" s="46"/>
      <c r="C159" s="128"/>
      <c r="D159" s="129"/>
      <c r="E159" s="128"/>
      <c r="F159" s="121"/>
      <c r="G159" s="121"/>
      <c r="H159" s="124">
        <f>SUM(Etablissement[[#This Row],[MONTANT CAF REALISE ]:[MONTANT DD ET AUTRES TAXES HTVA]])</f>
        <v>0</v>
      </c>
      <c r="I159" s="35"/>
      <c r="J159" s="119"/>
      <c r="K159" s="55">
        <f>IF(Etablissement[[#This Row],[MOTIF]]="",0,Etablissement[[#This Row],[MONTANT CAF REALISE ]])</f>
        <v>0</v>
      </c>
      <c r="L159" s="55">
        <f>IF(Etablissement[[#This Row],[MOTIF]]="",0,Etablissement[[#This Row],[MONTANT DD ET AUTRES TAXES HTVA]])</f>
        <v>0</v>
      </c>
      <c r="M159" s="59">
        <f>SUM(Etablissement[[#This Row],[MONTANT CAF REJETE]:[MONTANT DD ET AUTRES TAXES HTVA REJETE]])</f>
        <v>0</v>
      </c>
      <c r="N159" s="54"/>
      <c r="O159" s="51"/>
      <c r="P159" s="49">
        <f>Etablissement[[#This Row],[COÛT TOTAL REALISE]]-Etablissement[[#This Row],[COÛT TOTAL REJET]]</f>
        <v>0</v>
      </c>
    </row>
    <row r="160" spans="1:16" ht="16.5" thickBot="1">
      <c r="A160" s="218" t="str">
        <f>IF(ISBLANK(Etablissement[[#This Row],[DATE]]),"",ROW(Etablissement[[#This Row],[NUM]])-ROW($A$19))</f>
        <v/>
      </c>
      <c r="B160" s="46"/>
      <c r="C160" s="128"/>
      <c r="D160" s="129"/>
      <c r="E160" s="128"/>
      <c r="F160" s="121"/>
      <c r="G160" s="121"/>
      <c r="H160" s="124">
        <f>SUM(Etablissement[[#This Row],[MONTANT CAF REALISE ]:[MONTANT DD ET AUTRES TAXES HTVA]])</f>
        <v>0</v>
      </c>
      <c r="I160" s="35"/>
      <c r="J160" s="119"/>
      <c r="K160" s="55">
        <f>IF(Etablissement[[#This Row],[MOTIF]]="",0,Etablissement[[#This Row],[MONTANT CAF REALISE ]])</f>
        <v>0</v>
      </c>
      <c r="L160" s="55">
        <f>IF(Etablissement[[#This Row],[MOTIF]]="",0,Etablissement[[#This Row],[MONTANT DD ET AUTRES TAXES HTVA]])</f>
        <v>0</v>
      </c>
      <c r="M160" s="59">
        <f>SUM(Etablissement[[#This Row],[MONTANT CAF REJETE]:[MONTANT DD ET AUTRES TAXES HTVA REJETE]])</f>
        <v>0</v>
      </c>
      <c r="N160" s="54"/>
      <c r="O160" s="51"/>
      <c r="P160" s="49">
        <f>Etablissement[[#This Row],[COÛT TOTAL REALISE]]-Etablissement[[#This Row],[COÛT TOTAL REJET]]</f>
        <v>0</v>
      </c>
    </row>
    <row r="161" spans="1:16" ht="16.5" thickBot="1">
      <c r="A161" s="218" t="str">
        <f>IF(ISBLANK(Etablissement[[#This Row],[DATE]]),"",ROW(Etablissement[[#This Row],[NUM]])-ROW($A$19))</f>
        <v/>
      </c>
      <c r="B161" s="46"/>
      <c r="C161" s="128"/>
      <c r="D161" s="129"/>
      <c r="E161" s="128"/>
      <c r="F161" s="121"/>
      <c r="G161" s="121"/>
      <c r="H161" s="124">
        <f>SUM(Etablissement[[#This Row],[MONTANT CAF REALISE ]:[MONTANT DD ET AUTRES TAXES HTVA]])</f>
        <v>0</v>
      </c>
      <c r="I161" s="35"/>
      <c r="J161" s="119"/>
      <c r="K161" s="55">
        <f>IF(Etablissement[[#This Row],[MOTIF]]="",0,Etablissement[[#This Row],[MONTANT CAF REALISE ]])</f>
        <v>0</v>
      </c>
      <c r="L161" s="55">
        <f>IF(Etablissement[[#This Row],[MOTIF]]="",0,Etablissement[[#This Row],[MONTANT DD ET AUTRES TAXES HTVA]])</f>
        <v>0</v>
      </c>
      <c r="M161" s="59">
        <f>SUM(Etablissement[[#This Row],[MONTANT CAF REJETE]:[MONTANT DD ET AUTRES TAXES HTVA REJETE]])</f>
        <v>0</v>
      </c>
      <c r="N161" s="54"/>
      <c r="O161" s="51"/>
      <c r="P161" s="49">
        <f>Etablissement[[#This Row],[COÛT TOTAL REALISE]]-Etablissement[[#This Row],[COÛT TOTAL REJET]]</f>
        <v>0</v>
      </c>
    </row>
    <row r="162" spans="1:16" ht="16.5" thickBot="1">
      <c r="A162" s="218" t="str">
        <f>IF(ISBLANK(Etablissement[[#This Row],[DATE]]),"",ROW(Etablissement[[#This Row],[NUM]])-ROW($A$19))</f>
        <v/>
      </c>
      <c r="B162" s="46"/>
      <c r="C162" s="128"/>
      <c r="D162" s="129"/>
      <c r="E162" s="128"/>
      <c r="F162" s="121"/>
      <c r="G162" s="121"/>
      <c r="H162" s="124">
        <f>SUM(Etablissement[[#This Row],[MONTANT CAF REALISE ]:[MONTANT DD ET AUTRES TAXES HTVA]])</f>
        <v>0</v>
      </c>
      <c r="I162" s="35"/>
      <c r="J162" s="119"/>
      <c r="K162" s="55">
        <f>IF(Etablissement[[#This Row],[MOTIF]]="",0,Etablissement[[#This Row],[MONTANT CAF REALISE ]])</f>
        <v>0</v>
      </c>
      <c r="L162" s="55">
        <f>IF(Etablissement[[#This Row],[MOTIF]]="",0,Etablissement[[#This Row],[MONTANT DD ET AUTRES TAXES HTVA]])</f>
        <v>0</v>
      </c>
      <c r="M162" s="59">
        <f>SUM(Etablissement[[#This Row],[MONTANT CAF REJETE]:[MONTANT DD ET AUTRES TAXES HTVA REJETE]])</f>
        <v>0</v>
      </c>
      <c r="N162" s="54"/>
      <c r="O162" s="51"/>
      <c r="P162" s="49">
        <f>Etablissement[[#This Row],[COÛT TOTAL REALISE]]-Etablissement[[#This Row],[COÛT TOTAL REJET]]</f>
        <v>0</v>
      </c>
    </row>
    <row r="163" spans="1:16" ht="16.5" thickBot="1">
      <c r="A163" s="218" t="str">
        <f>IF(ISBLANK(Etablissement[[#This Row],[DATE]]),"",ROW(Etablissement[[#This Row],[NUM]])-ROW($A$19))</f>
        <v/>
      </c>
      <c r="B163" s="46"/>
      <c r="C163" s="128"/>
      <c r="D163" s="129"/>
      <c r="E163" s="128"/>
      <c r="F163" s="121"/>
      <c r="G163" s="121"/>
      <c r="H163" s="124">
        <f>SUM(Etablissement[[#This Row],[MONTANT CAF REALISE ]:[MONTANT DD ET AUTRES TAXES HTVA]])</f>
        <v>0</v>
      </c>
      <c r="I163" s="35"/>
      <c r="J163" s="119"/>
      <c r="K163" s="55">
        <f>IF(Etablissement[[#This Row],[MOTIF]]="",0,Etablissement[[#This Row],[MONTANT CAF REALISE ]])</f>
        <v>0</v>
      </c>
      <c r="L163" s="55">
        <f>IF(Etablissement[[#This Row],[MOTIF]]="",0,Etablissement[[#This Row],[MONTANT DD ET AUTRES TAXES HTVA]])</f>
        <v>0</v>
      </c>
      <c r="M163" s="59">
        <f>SUM(Etablissement[[#This Row],[MONTANT CAF REJETE]:[MONTANT DD ET AUTRES TAXES HTVA REJETE]])</f>
        <v>0</v>
      </c>
      <c r="N163" s="54"/>
      <c r="O163" s="51"/>
      <c r="P163" s="49">
        <f>Etablissement[[#This Row],[COÛT TOTAL REALISE]]-Etablissement[[#This Row],[COÛT TOTAL REJET]]</f>
        <v>0</v>
      </c>
    </row>
    <row r="164" spans="1:16" ht="16.5" thickBot="1">
      <c r="A164" s="218" t="str">
        <f>IF(ISBLANK(Etablissement[[#This Row],[DATE]]),"",ROW(Etablissement[[#This Row],[NUM]])-ROW($A$19))</f>
        <v/>
      </c>
      <c r="B164" s="46"/>
      <c r="C164" s="128"/>
      <c r="D164" s="129"/>
      <c r="E164" s="128"/>
      <c r="F164" s="121"/>
      <c r="G164" s="121"/>
      <c r="H164" s="124">
        <f>SUM(Etablissement[[#This Row],[MONTANT CAF REALISE ]:[MONTANT DD ET AUTRES TAXES HTVA]])</f>
        <v>0</v>
      </c>
      <c r="I164" s="35"/>
      <c r="J164" s="119"/>
      <c r="K164" s="55">
        <f>IF(Etablissement[[#This Row],[MOTIF]]="",0,Etablissement[[#This Row],[MONTANT CAF REALISE ]])</f>
        <v>0</v>
      </c>
      <c r="L164" s="55">
        <f>IF(Etablissement[[#This Row],[MOTIF]]="",0,Etablissement[[#This Row],[MONTANT DD ET AUTRES TAXES HTVA]])</f>
        <v>0</v>
      </c>
      <c r="M164" s="59">
        <f>SUM(Etablissement[[#This Row],[MONTANT CAF REJETE]:[MONTANT DD ET AUTRES TAXES HTVA REJETE]])</f>
        <v>0</v>
      </c>
      <c r="N164" s="54"/>
      <c r="O164" s="51"/>
      <c r="P164" s="49">
        <f>Etablissement[[#This Row],[COÛT TOTAL REALISE]]-Etablissement[[#This Row],[COÛT TOTAL REJET]]</f>
        <v>0</v>
      </c>
    </row>
    <row r="165" spans="1:16" ht="16.5" thickBot="1">
      <c r="A165" s="218" t="str">
        <f>IF(ISBLANK(Etablissement[[#This Row],[DATE]]),"",ROW(Etablissement[[#This Row],[NUM]])-ROW($A$19))</f>
        <v/>
      </c>
      <c r="B165" s="46"/>
      <c r="C165" s="128"/>
      <c r="D165" s="129"/>
      <c r="E165" s="128"/>
      <c r="F165" s="121"/>
      <c r="G165" s="121"/>
      <c r="H165" s="124">
        <f>SUM(Etablissement[[#This Row],[MONTANT CAF REALISE ]:[MONTANT DD ET AUTRES TAXES HTVA]])</f>
        <v>0</v>
      </c>
      <c r="I165" s="35"/>
      <c r="J165" s="119"/>
      <c r="K165" s="55">
        <f>IF(Etablissement[[#This Row],[MOTIF]]="",0,Etablissement[[#This Row],[MONTANT CAF REALISE ]])</f>
        <v>0</v>
      </c>
      <c r="L165" s="55">
        <f>IF(Etablissement[[#This Row],[MOTIF]]="",0,Etablissement[[#This Row],[MONTANT DD ET AUTRES TAXES HTVA]])</f>
        <v>0</v>
      </c>
      <c r="M165" s="59">
        <f>SUM(Etablissement[[#This Row],[MONTANT CAF REJETE]:[MONTANT DD ET AUTRES TAXES HTVA REJETE]])</f>
        <v>0</v>
      </c>
      <c r="N165" s="54"/>
      <c r="O165" s="51"/>
      <c r="P165" s="49">
        <f>Etablissement[[#This Row],[COÛT TOTAL REALISE]]-Etablissement[[#This Row],[COÛT TOTAL REJET]]</f>
        <v>0</v>
      </c>
    </row>
    <row r="166" spans="1:16" ht="16.5" thickBot="1">
      <c r="A166" s="218" t="str">
        <f>IF(ISBLANK(Etablissement[[#This Row],[DATE]]),"",ROW(Etablissement[[#This Row],[NUM]])-ROW($A$19))</f>
        <v/>
      </c>
      <c r="B166" s="46"/>
      <c r="C166" s="128"/>
      <c r="D166" s="129"/>
      <c r="E166" s="128"/>
      <c r="F166" s="121"/>
      <c r="G166" s="121"/>
      <c r="H166" s="124">
        <f>SUM(Etablissement[[#This Row],[MONTANT CAF REALISE ]:[MONTANT DD ET AUTRES TAXES HTVA]])</f>
        <v>0</v>
      </c>
      <c r="I166" s="35"/>
      <c r="J166" s="119"/>
      <c r="K166" s="55">
        <f>IF(Etablissement[[#This Row],[MOTIF]]="",0,Etablissement[[#This Row],[MONTANT CAF REALISE ]])</f>
        <v>0</v>
      </c>
      <c r="L166" s="55">
        <f>IF(Etablissement[[#This Row],[MOTIF]]="",0,Etablissement[[#This Row],[MONTANT DD ET AUTRES TAXES HTVA]])</f>
        <v>0</v>
      </c>
      <c r="M166" s="59">
        <f>SUM(Etablissement[[#This Row],[MONTANT CAF REJETE]:[MONTANT DD ET AUTRES TAXES HTVA REJETE]])</f>
        <v>0</v>
      </c>
      <c r="N166" s="54"/>
      <c r="O166" s="51"/>
      <c r="P166" s="49">
        <f>Etablissement[[#This Row],[COÛT TOTAL REALISE]]-Etablissement[[#This Row],[COÛT TOTAL REJET]]</f>
        <v>0</v>
      </c>
    </row>
    <row r="167" spans="1:16" ht="16.5" thickBot="1">
      <c r="A167" s="218" t="str">
        <f>IF(ISBLANK(Etablissement[[#This Row],[DATE]]),"",ROW(Etablissement[[#This Row],[NUM]])-ROW($A$19))</f>
        <v/>
      </c>
      <c r="B167" s="46"/>
      <c r="C167" s="128"/>
      <c r="D167" s="129"/>
      <c r="E167" s="128"/>
      <c r="F167" s="121"/>
      <c r="G167" s="121"/>
      <c r="H167" s="124">
        <f>SUM(Etablissement[[#This Row],[MONTANT CAF REALISE ]:[MONTANT DD ET AUTRES TAXES HTVA]])</f>
        <v>0</v>
      </c>
      <c r="I167" s="35"/>
      <c r="J167" s="119"/>
      <c r="K167" s="55">
        <f>IF(Etablissement[[#This Row],[MOTIF]]="",0,Etablissement[[#This Row],[MONTANT CAF REALISE ]])</f>
        <v>0</v>
      </c>
      <c r="L167" s="55">
        <f>IF(Etablissement[[#This Row],[MOTIF]]="",0,Etablissement[[#This Row],[MONTANT DD ET AUTRES TAXES HTVA]])</f>
        <v>0</v>
      </c>
      <c r="M167" s="59">
        <f>SUM(Etablissement[[#This Row],[MONTANT CAF REJETE]:[MONTANT DD ET AUTRES TAXES HTVA REJETE]])</f>
        <v>0</v>
      </c>
      <c r="N167" s="54"/>
      <c r="O167" s="51"/>
      <c r="P167" s="49">
        <f>Etablissement[[#This Row],[COÛT TOTAL REALISE]]-Etablissement[[#This Row],[COÛT TOTAL REJET]]</f>
        <v>0</v>
      </c>
    </row>
    <row r="168" spans="1:16" ht="16.5" thickBot="1">
      <c r="A168" s="218" t="str">
        <f>IF(ISBLANK(Etablissement[[#This Row],[DATE]]),"",ROW(Etablissement[[#This Row],[NUM]])-ROW($A$19))</f>
        <v/>
      </c>
      <c r="B168" s="46"/>
      <c r="C168" s="128"/>
      <c r="D168" s="129"/>
      <c r="E168" s="128"/>
      <c r="F168" s="121"/>
      <c r="G168" s="121"/>
      <c r="H168" s="124">
        <f>SUM(Etablissement[[#This Row],[MONTANT CAF REALISE ]:[MONTANT DD ET AUTRES TAXES HTVA]])</f>
        <v>0</v>
      </c>
      <c r="I168" s="35"/>
      <c r="J168" s="119"/>
      <c r="K168" s="55">
        <f>IF(Etablissement[[#This Row],[MOTIF]]="",0,Etablissement[[#This Row],[MONTANT CAF REALISE ]])</f>
        <v>0</v>
      </c>
      <c r="L168" s="55">
        <f>IF(Etablissement[[#This Row],[MOTIF]]="",0,Etablissement[[#This Row],[MONTANT DD ET AUTRES TAXES HTVA]])</f>
        <v>0</v>
      </c>
      <c r="M168" s="59">
        <f>SUM(Etablissement[[#This Row],[MONTANT CAF REJETE]:[MONTANT DD ET AUTRES TAXES HTVA REJETE]])</f>
        <v>0</v>
      </c>
      <c r="N168" s="54"/>
      <c r="O168" s="51"/>
      <c r="P168" s="49">
        <f>Etablissement[[#This Row],[COÛT TOTAL REALISE]]-Etablissement[[#This Row],[COÛT TOTAL REJET]]</f>
        <v>0</v>
      </c>
    </row>
    <row r="169" spans="1:16" ht="16.5" thickBot="1">
      <c r="A169" s="218" t="str">
        <f>IF(ISBLANK(Etablissement[[#This Row],[DATE]]),"",ROW(Etablissement[[#This Row],[NUM]])-ROW($A$19))</f>
        <v/>
      </c>
      <c r="B169" s="46"/>
      <c r="C169" s="128"/>
      <c r="D169" s="129"/>
      <c r="E169" s="128"/>
      <c r="F169" s="121"/>
      <c r="G169" s="121"/>
      <c r="H169" s="124">
        <f>SUM(Etablissement[[#This Row],[MONTANT CAF REALISE ]:[MONTANT DD ET AUTRES TAXES HTVA]])</f>
        <v>0</v>
      </c>
      <c r="I169" s="35"/>
      <c r="J169" s="119"/>
      <c r="K169" s="55">
        <f>IF(Etablissement[[#This Row],[MOTIF]]="",0,Etablissement[[#This Row],[MONTANT CAF REALISE ]])</f>
        <v>0</v>
      </c>
      <c r="L169" s="55">
        <f>IF(Etablissement[[#This Row],[MOTIF]]="",0,Etablissement[[#This Row],[MONTANT DD ET AUTRES TAXES HTVA]])</f>
        <v>0</v>
      </c>
      <c r="M169" s="59">
        <f>SUM(Etablissement[[#This Row],[MONTANT CAF REJETE]:[MONTANT DD ET AUTRES TAXES HTVA REJETE]])</f>
        <v>0</v>
      </c>
      <c r="N169" s="54"/>
      <c r="O169" s="51"/>
      <c r="P169" s="49">
        <f>Etablissement[[#This Row],[COÛT TOTAL REALISE]]-Etablissement[[#This Row],[COÛT TOTAL REJET]]</f>
        <v>0</v>
      </c>
    </row>
    <row r="170" spans="1:16" ht="16.5" thickBot="1">
      <c r="A170" s="218" t="str">
        <f>IF(ISBLANK(Etablissement[[#This Row],[DATE]]),"",ROW(Etablissement[[#This Row],[NUM]])-ROW($A$19))</f>
        <v/>
      </c>
      <c r="B170" s="46"/>
      <c r="C170" s="128"/>
      <c r="D170" s="129"/>
      <c r="E170" s="128"/>
      <c r="F170" s="121"/>
      <c r="G170" s="121"/>
      <c r="H170" s="124">
        <f>SUM(Etablissement[[#This Row],[MONTANT CAF REALISE ]:[MONTANT DD ET AUTRES TAXES HTVA]])</f>
        <v>0</v>
      </c>
      <c r="I170" s="35"/>
      <c r="J170" s="119"/>
      <c r="K170" s="55">
        <f>IF(Etablissement[[#This Row],[MOTIF]]="",0,Etablissement[[#This Row],[MONTANT CAF REALISE ]])</f>
        <v>0</v>
      </c>
      <c r="L170" s="55">
        <f>IF(Etablissement[[#This Row],[MOTIF]]="",0,Etablissement[[#This Row],[MONTANT DD ET AUTRES TAXES HTVA]])</f>
        <v>0</v>
      </c>
      <c r="M170" s="59">
        <f>SUM(Etablissement[[#This Row],[MONTANT CAF REJETE]:[MONTANT DD ET AUTRES TAXES HTVA REJETE]])</f>
        <v>0</v>
      </c>
      <c r="N170" s="54"/>
      <c r="O170" s="51"/>
      <c r="P170" s="49">
        <f>Etablissement[[#This Row],[COÛT TOTAL REALISE]]-Etablissement[[#This Row],[COÛT TOTAL REJET]]</f>
        <v>0</v>
      </c>
    </row>
    <row r="171" spans="1:16" ht="16.5" thickBot="1">
      <c r="A171" s="218" t="str">
        <f>IF(ISBLANK(Etablissement[[#This Row],[DATE]]),"",ROW(Etablissement[[#This Row],[NUM]])-ROW($A$19))</f>
        <v/>
      </c>
      <c r="B171" s="46"/>
      <c r="C171" s="128"/>
      <c r="D171" s="129"/>
      <c r="E171" s="128"/>
      <c r="F171" s="121"/>
      <c r="G171" s="121"/>
      <c r="H171" s="124">
        <f>SUM(Etablissement[[#This Row],[MONTANT CAF REALISE ]:[MONTANT DD ET AUTRES TAXES HTVA]])</f>
        <v>0</v>
      </c>
      <c r="I171" s="35"/>
      <c r="J171" s="119"/>
      <c r="K171" s="55">
        <f>IF(Etablissement[[#This Row],[MOTIF]]="",0,Etablissement[[#This Row],[MONTANT CAF REALISE ]])</f>
        <v>0</v>
      </c>
      <c r="L171" s="55">
        <f>IF(Etablissement[[#This Row],[MOTIF]]="",0,Etablissement[[#This Row],[MONTANT DD ET AUTRES TAXES HTVA]])</f>
        <v>0</v>
      </c>
      <c r="M171" s="59">
        <f>SUM(Etablissement[[#This Row],[MONTANT CAF REJETE]:[MONTANT DD ET AUTRES TAXES HTVA REJETE]])</f>
        <v>0</v>
      </c>
      <c r="N171" s="54"/>
      <c r="O171" s="51"/>
      <c r="P171" s="49">
        <f>Etablissement[[#This Row],[COÛT TOTAL REALISE]]-Etablissement[[#This Row],[COÛT TOTAL REJET]]</f>
        <v>0</v>
      </c>
    </row>
    <row r="172" spans="1:16" ht="16.5" thickBot="1">
      <c r="A172" s="218" t="str">
        <f>IF(ISBLANK(Etablissement[[#This Row],[DATE]]),"",ROW(Etablissement[[#This Row],[NUM]])-ROW($A$19))</f>
        <v/>
      </c>
      <c r="B172" s="46"/>
      <c r="C172" s="128"/>
      <c r="D172" s="129"/>
      <c r="E172" s="128"/>
      <c r="F172" s="121"/>
      <c r="G172" s="121"/>
      <c r="H172" s="124">
        <f>SUM(Etablissement[[#This Row],[MONTANT CAF REALISE ]:[MONTANT DD ET AUTRES TAXES HTVA]])</f>
        <v>0</v>
      </c>
      <c r="I172" s="35"/>
      <c r="J172" s="119"/>
      <c r="K172" s="55">
        <f>IF(Etablissement[[#This Row],[MOTIF]]="",0,Etablissement[[#This Row],[MONTANT CAF REALISE ]])</f>
        <v>0</v>
      </c>
      <c r="L172" s="55">
        <f>IF(Etablissement[[#This Row],[MOTIF]]="",0,Etablissement[[#This Row],[MONTANT DD ET AUTRES TAXES HTVA]])</f>
        <v>0</v>
      </c>
      <c r="M172" s="59">
        <f>SUM(Etablissement[[#This Row],[MONTANT CAF REJETE]:[MONTANT DD ET AUTRES TAXES HTVA REJETE]])</f>
        <v>0</v>
      </c>
      <c r="N172" s="54"/>
      <c r="O172" s="51"/>
      <c r="P172" s="49">
        <f>Etablissement[[#This Row],[COÛT TOTAL REALISE]]-Etablissement[[#This Row],[COÛT TOTAL REJET]]</f>
        <v>0</v>
      </c>
    </row>
    <row r="173" spans="1:16" ht="16.5" thickBot="1">
      <c r="A173" s="218" t="str">
        <f>IF(ISBLANK(Etablissement[[#This Row],[DATE]]),"",ROW(Etablissement[[#This Row],[NUM]])-ROW($A$19))</f>
        <v/>
      </c>
      <c r="B173" s="46"/>
      <c r="C173" s="128"/>
      <c r="D173" s="129"/>
      <c r="E173" s="128"/>
      <c r="F173" s="121"/>
      <c r="G173" s="121"/>
      <c r="H173" s="124">
        <f>SUM(Etablissement[[#This Row],[MONTANT CAF REALISE ]:[MONTANT DD ET AUTRES TAXES HTVA]])</f>
        <v>0</v>
      </c>
      <c r="I173" s="35"/>
      <c r="J173" s="119"/>
      <c r="K173" s="55">
        <f>IF(Etablissement[[#This Row],[MOTIF]]="",0,Etablissement[[#This Row],[MONTANT CAF REALISE ]])</f>
        <v>0</v>
      </c>
      <c r="L173" s="55">
        <f>IF(Etablissement[[#This Row],[MOTIF]]="",0,Etablissement[[#This Row],[MONTANT DD ET AUTRES TAXES HTVA]])</f>
        <v>0</v>
      </c>
      <c r="M173" s="59">
        <f>SUM(Etablissement[[#This Row],[MONTANT CAF REJETE]:[MONTANT DD ET AUTRES TAXES HTVA REJETE]])</f>
        <v>0</v>
      </c>
      <c r="N173" s="54"/>
      <c r="O173" s="51"/>
      <c r="P173" s="49">
        <f>Etablissement[[#This Row],[COÛT TOTAL REALISE]]-Etablissement[[#This Row],[COÛT TOTAL REJET]]</f>
        <v>0</v>
      </c>
    </row>
    <row r="174" spans="1:16" ht="16.5" thickBot="1">
      <c r="A174" s="218" t="str">
        <f>IF(ISBLANK(Etablissement[[#This Row],[DATE]]),"",ROW(Etablissement[[#This Row],[NUM]])-ROW($A$19))</f>
        <v/>
      </c>
      <c r="B174" s="46"/>
      <c r="C174" s="128"/>
      <c r="D174" s="129"/>
      <c r="E174" s="128"/>
      <c r="F174" s="121"/>
      <c r="G174" s="121"/>
      <c r="H174" s="124">
        <f>SUM(Etablissement[[#This Row],[MONTANT CAF REALISE ]:[MONTANT DD ET AUTRES TAXES HTVA]])</f>
        <v>0</v>
      </c>
      <c r="I174" s="35"/>
      <c r="J174" s="119"/>
      <c r="K174" s="55">
        <f>IF(Etablissement[[#This Row],[MOTIF]]="",0,Etablissement[[#This Row],[MONTANT CAF REALISE ]])</f>
        <v>0</v>
      </c>
      <c r="L174" s="55">
        <f>IF(Etablissement[[#This Row],[MOTIF]]="",0,Etablissement[[#This Row],[MONTANT DD ET AUTRES TAXES HTVA]])</f>
        <v>0</v>
      </c>
      <c r="M174" s="59">
        <f>SUM(Etablissement[[#This Row],[MONTANT CAF REJETE]:[MONTANT DD ET AUTRES TAXES HTVA REJETE]])</f>
        <v>0</v>
      </c>
      <c r="N174" s="54"/>
      <c r="O174" s="51"/>
      <c r="P174" s="49">
        <f>Etablissement[[#This Row],[COÛT TOTAL REALISE]]-Etablissement[[#This Row],[COÛT TOTAL REJET]]</f>
        <v>0</v>
      </c>
    </row>
    <row r="175" spans="1:16" ht="16.5" thickBot="1">
      <c r="A175" s="218" t="str">
        <f>IF(ISBLANK(Etablissement[[#This Row],[DATE]]),"",ROW(Etablissement[[#This Row],[NUM]])-ROW($A$19))</f>
        <v/>
      </c>
      <c r="B175" s="46"/>
      <c r="C175" s="128"/>
      <c r="D175" s="129"/>
      <c r="E175" s="128"/>
      <c r="F175" s="121"/>
      <c r="G175" s="121"/>
      <c r="H175" s="124">
        <f>SUM(Etablissement[[#This Row],[MONTANT CAF REALISE ]:[MONTANT DD ET AUTRES TAXES HTVA]])</f>
        <v>0</v>
      </c>
      <c r="I175" s="35"/>
      <c r="J175" s="119"/>
      <c r="K175" s="55">
        <f>IF(Etablissement[[#This Row],[MOTIF]]="",0,Etablissement[[#This Row],[MONTANT CAF REALISE ]])</f>
        <v>0</v>
      </c>
      <c r="L175" s="55">
        <f>IF(Etablissement[[#This Row],[MOTIF]]="",0,Etablissement[[#This Row],[MONTANT DD ET AUTRES TAXES HTVA]])</f>
        <v>0</v>
      </c>
      <c r="M175" s="59">
        <f>SUM(Etablissement[[#This Row],[MONTANT CAF REJETE]:[MONTANT DD ET AUTRES TAXES HTVA REJETE]])</f>
        <v>0</v>
      </c>
      <c r="N175" s="54"/>
      <c r="O175" s="51"/>
      <c r="P175" s="49">
        <f>Etablissement[[#This Row],[COÛT TOTAL REALISE]]-Etablissement[[#This Row],[COÛT TOTAL REJET]]</f>
        <v>0</v>
      </c>
    </row>
    <row r="176" spans="1:16" ht="16.5" thickBot="1">
      <c r="A176" s="218" t="str">
        <f>IF(ISBLANK(Etablissement[[#This Row],[DATE]]),"",ROW(Etablissement[[#This Row],[NUM]])-ROW($A$19))</f>
        <v/>
      </c>
      <c r="B176" s="46"/>
      <c r="C176" s="128"/>
      <c r="D176" s="129"/>
      <c r="E176" s="128"/>
      <c r="F176" s="121"/>
      <c r="G176" s="121"/>
      <c r="H176" s="124">
        <f>SUM(Etablissement[[#This Row],[MONTANT CAF REALISE ]:[MONTANT DD ET AUTRES TAXES HTVA]])</f>
        <v>0</v>
      </c>
      <c r="I176" s="35"/>
      <c r="J176" s="119"/>
      <c r="K176" s="55">
        <f>IF(Etablissement[[#This Row],[MOTIF]]="",0,Etablissement[[#This Row],[MONTANT CAF REALISE ]])</f>
        <v>0</v>
      </c>
      <c r="L176" s="55">
        <f>IF(Etablissement[[#This Row],[MOTIF]]="",0,Etablissement[[#This Row],[MONTANT DD ET AUTRES TAXES HTVA]])</f>
        <v>0</v>
      </c>
      <c r="M176" s="59">
        <f>SUM(Etablissement[[#This Row],[MONTANT CAF REJETE]:[MONTANT DD ET AUTRES TAXES HTVA REJETE]])</f>
        <v>0</v>
      </c>
      <c r="N176" s="54"/>
      <c r="O176" s="51"/>
      <c r="P176" s="49">
        <f>Etablissement[[#This Row],[COÛT TOTAL REALISE]]-Etablissement[[#This Row],[COÛT TOTAL REJET]]</f>
        <v>0</v>
      </c>
    </row>
    <row r="177" spans="1:16" ht="16.5" thickBot="1">
      <c r="A177" s="218" t="str">
        <f>IF(ISBLANK(Etablissement[[#This Row],[DATE]]),"",ROW(Etablissement[[#This Row],[NUM]])-ROW($A$19))</f>
        <v/>
      </c>
      <c r="B177" s="46"/>
      <c r="C177" s="128"/>
      <c r="D177" s="129"/>
      <c r="E177" s="128"/>
      <c r="F177" s="121"/>
      <c r="G177" s="121"/>
      <c r="H177" s="124">
        <f>SUM(Etablissement[[#This Row],[MONTANT CAF REALISE ]:[MONTANT DD ET AUTRES TAXES HTVA]])</f>
        <v>0</v>
      </c>
      <c r="I177" s="35"/>
      <c r="J177" s="119"/>
      <c r="K177" s="55">
        <f>IF(Etablissement[[#This Row],[MOTIF]]="",0,Etablissement[[#This Row],[MONTANT CAF REALISE ]])</f>
        <v>0</v>
      </c>
      <c r="L177" s="55">
        <f>IF(Etablissement[[#This Row],[MOTIF]]="",0,Etablissement[[#This Row],[MONTANT DD ET AUTRES TAXES HTVA]])</f>
        <v>0</v>
      </c>
      <c r="M177" s="59">
        <f>SUM(Etablissement[[#This Row],[MONTANT CAF REJETE]:[MONTANT DD ET AUTRES TAXES HTVA REJETE]])</f>
        <v>0</v>
      </c>
      <c r="N177" s="54"/>
      <c r="O177" s="51"/>
      <c r="P177" s="49">
        <f>Etablissement[[#This Row],[COÛT TOTAL REALISE]]-Etablissement[[#This Row],[COÛT TOTAL REJET]]</f>
        <v>0</v>
      </c>
    </row>
    <row r="178" spans="1:16" ht="16.5" thickBot="1">
      <c r="A178" s="218" t="str">
        <f>IF(ISBLANK(Etablissement[[#This Row],[DATE]]),"",ROW(Etablissement[[#This Row],[NUM]])-ROW($A$19))</f>
        <v/>
      </c>
      <c r="B178" s="46"/>
      <c r="C178" s="128"/>
      <c r="D178" s="129"/>
      <c r="E178" s="128"/>
      <c r="F178" s="121"/>
      <c r="G178" s="121"/>
      <c r="H178" s="124">
        <f>SUM(Etablissement[[#This Row],[MONTANT CAF REALISE ]:[MONTANT DD ET AUTRES TAXES HTVA]])</f>
        <v>0</v>
      </c>
      <c r="I178" s="35"/>
      <c r="J178" s="119"/>
      <c r="K178" s="55">
        <f>IF(Etablissement[[#This Row],[MOTIF]]="",0,Etablissement[[#This Row],[MONTANT CAF REALISE ]])</f>
        <v>0</v>
      </c>
      <c r="L178" s="55">
        <f>IF(Etablissement[[#This Row],[MOTIF]]="",0,Etablissement[[#This Row],[MONTANT DD ET AUTRES TAXES HTVA]])</f>
        <v>0</v>
      </c>
      <c r="M178" s="59">
        <f>SUM(Etablissement[[#This Row],[MONTANT CAF REJETE]:[MONTANT DD ET AUTRES TAXES HTVA REJETE]])</f>
        <v>0</v>
      </c>
      <c r="N178" s="54"/>
      <c r="O178" s="51"/>
      <c r="P178" s="49">
        <f>Etablissement[[#This Row],[COÛT TOTAL REALISE]]-Etablissement[[#This Row],[COÛT TOTAL REJET]]</f>
        <v>0</v>
      </c>
    </row>
    <row r="179" spans="1:16" ht="16.5" thickBot="1">
      <c r="A179" s="218" t="str">
        <f>IF(ISBLANK(Etablissement[[#This Row],[DATE]]),"",ROW(Etablissement[[#This Row],[NUM]])-ROW($A$19))</f>
        <v/>
      </c>
      <c r="B179" s="46"/>
      <c r="C179" s="128"/>
      <c r="D179" s="129"/>
      <c r="E179" s="128"/>
      <c r="F179" s="121"/>
      <c r="G179" s="121"/>
      <c r="H179" s="124">
        <f>SUM(Etablissement[[#This Row],[MONTANT CAF REALISE ]:[MONTANT DD ET AUTRES TAXES HTVA]])</f>
        <v>0</v>
      </c>
      <c r="I179" s="35"/>
      <c r="J179" s="119"/>
      <c r="K179" s="55">
        <f>IF(Etablissement[[#This Row],[MOTIF]]="",0,Etablissement[[#This Row],[MONTANT CAF REALISE ]])</f>
        <v>0</v>
      </c>
      <c r="L179" s="55">
        <f>IF(Etablissement[[#This Row],[MOTIF]]="",0,Etablissement[[#This Row],[MONTANT DD ET AUTRES TAXES HTVA]])</f>
        <v>0</v>
      </c>
      <c r="M179" s="59">
        <f>SUM(Etablissement[[#This Row],[MONTANT CAF REJETE]:[MONTANT DD ET AUTRES TAXES HTVA REJETE]])</f>
        <v>0</v>
      </c>
      <c r="N179" s="54"/>
      <c r="O179" s="51"/>
      <c r="P179" s="49">
        <f>Etablissement[[#This Row],[COÛT TOTAL REALISE]]-Etablissement[[#This Row],[COÛT TOTAL REJET]]</f>
        <v>0</v>
      </c>
    </row>
    <row r="180" spans="1:16" ht="16.5" thickBot="1">
      <c r="A180" s="218" t="str">
        <f>IF(ISBLANK(Etablissement[[#This Row],[DATE]]),"",ROW(Etablissement[[#This Row],[NUM]])-ROW($A$19))</f>
        <v/>
      </c>
      <c r="B180" s="46"/>
      <c r="C180" s="128"/>
      <c r="D180" s="129"/>
      <c r="E180" s="128"/>
      <c r="F180" s="121"/>
      <c r="G180" s="121"/>
      <c r="H180" s="124">
        <f>SUM(Etablissement[[#This Row],[MONTANT CAF REALISE ]:[MONTANT DD ET AUTRES TAXES HTVA]])</f>
        <v>0</v>
      </c>
      <c r="I180" s="35"/>
      <c r="J180" s="119"/>
      <c r="K180" s="55">
        <f>IF(Etablissement[[#This Row],[MOTIF]]="",0,Etablissement[[#This Row],[MONTANT CAF REALISE ]])</f>
        <v>0</v>
      </c>
      <c r="L180" s="55">
        <f>IF(Etablissement[[#This Row],[MOTIF]]="",0,Etablissement[[#This Row],[MONTANT DD ET AUTRES TAXES HTVA]])</f>
        <v>0</v>
      </c>
      <c r="M180" s="59">
        <f>SUM(Etablissement[[#This Row],[MONTANT CAF REJETE]:[MONTANT DD ET AUTRES TAXES HTVA REJETE]])</f>
        <v>0</v>
      </c>
      <c r="N180" s="54"/>
      <c r="O180" s="51"/>
      <c r="P180" s="49">
        <f>Etablissement[[#This Row],[COÛT TOTAL REALISE]]-Etablissement[[#This Row],[COÛT TOTAL REJET]]</f>
        <v>0</v>
      </c>
    </row>
    <row r="181" spans="1:16" ht="16.5" thickBot="1">
      <c r="A181" s="218" t="str">
        <f>IF(ISBLANK(Etablissement[[#This Row],[DATE]]),"",ROW(Etablissement[[#This Row],[NUM]])-ROW($A$19))</f>
        <v/>
      </c>
      <c r="B181" s="46"/>
      <c r="C181" s="128"/>
      <c r="D181" s="129"/>
      <c r="E181" s="128"/>
      <c r="F181" s="121"/>
      <c r="G181" s="121"/>
      <c r="H181" s="124">
        <f>SUM(Etablissement[[#This Row],[MONTANT CAF REALISE ]:[MONTANT DD ET AUTRES TAXES HTVA]])</f>
        <v>0</v>
      </c>
      <c r="I181" s="35"/>
      <c r="J181" s="119"/>
      <c r="K181" s="55">
        <f>IF(Etablissement[[#This Row],[MOTIF]]="",0,Etablissement[[#This Row],[MONTANT CAF REALISE ]])</f>
        <v>0</v>
      </c>
      <c r="L181" s="55">
        <f>IF(Etablissement[[#This Row],[MOTIF]]="",0,Etablissement[[#This Row],[MONTANT DD ET AUTRES TAXES HTVA]])</f>
        <v>0</v>
      </c>
      <c r="M181" s="59">
        <f>SUM(Etablissement[[#This Row],[MONTANT CAF REJETE]:[MONTANT DD ET AUTRES TAXES HTVA REJETE]])</f>
        <v>0</v>
      </c>
      <c r="N181" s="54"/>
      <c r="O181" s="51"/>
      <c r="P181" s="49">
        <f>Etablissement[[#This Row],[COÛT TOTAL REALISE]]-Etablissement[[#This Row],[COÛT TOTAL REJET]]</f>
        <v>0</v>
      </c>
    </row>
    <row r="182" spans="1:16" ht="16.5" thickBot="1">
      <c r="A182" s="218" t="str">
        <f>IF(ISBLANK(Etablissement[[#This Row],[DATE]]),"",ROW(Etablissement[[#This Row],[NUM]])-ROW($A$19))</f>
        <v/>
      </c>
      <c r="B182" s="46"/>
      <c r="C182" s="128"/>
      <c r="D182" s="129"/>
      <c r="E182" s="128"/>
      <c r="F182" s="121"/>
      <c r="G182" s="121"/>
      <c r="H182" s="124">
        <f>SUM(Etablissement[[#This Row],[MONTANT CAF REALISE ]:[MONTANT DD ET AUTRES TAXES HTVA]])</f>
        <v>0</v>
      </c>
      <c r="I182" s="35"/>
      <c r="J182" s="119"/>
      <c r="K182" s="55">
        <f>IF(Etablissement[[#This Row],[MOTIF]]="",0,Etablissement[[#This Row],[MONTANT CAF REALISE ]])</f>
        <v>0</v>
      </c>
      <c r="L182" s="55">
        <f>IF(Etablissement[[#This Row],[MOTIF]]="",0,Etablissement[[#This Row],[MONTANT DD ET AUTRES TAXES HTVA]])</f>
        <v>0</v>
      </c>
      <c r="M182" s="59">
        <f>SUM(Etablissement[[#This Row],[MONTANT CAF REJETE]:[MONTANT DD ET AUTRES TAXES HTVA REJETE]])</f>
        <v>0</v>
      </c>
      <c r="N182" s="54"/>
      <c r="O182" s="51"/>
      <c r="P182" s="49">
        <f>Etablissement[[#This Row],[COÛT TOTAL REALISE]]-Etablissement[[#This Row],[COÛT TOTAL REJET]]</f>
        <v>0</v>
      </c>
    </row>
    <row r="183" spans="1:16" ht="16.5" thickBot="1">
      <c r="A183" s="218" t="str">
        <f>IF(ISBLANK(Etablissement[[#This Row],[DATE]]),"",ROW(Etablissement[[#This Row],[NUM]])-ROW($A$19))</f>
        <v/>
      </c>
      <c r="B183" s="46"/>
      <c r="C183" s="128"/>
      <c r="D183" s="129"/>
      <c r="E183" s="128"/>
      <c r="F183" s="121"/>
      <c r="G183" s="121"/>
      <c r="H183" s="124">
        <f>SUM(Etablissement[[#This Row],[MONTANT CAF REALISE ]:[MONTANT DD ET AUTRES TAXES HTVA]])</f>
        <v>0</v>
      </c>
      <c r="I183" s="35"/>
      <c r="J183" s="119"/>
      <c r="K183" s="55">
        <f>IF(Etablissement[[#This Row],[MOTIF]]="",0,Etablissement[[#This Row],[MONTANT CAF REALISE ]])</f>
        <v>0</v>
      </c>
      <c r="L183" s="55">
        <f>IF(Etablissement[[#This Row],[MOTIF]]="",0,Etablissement[[#This Row],[MONTANT DD ET AUTRES TAXES HTVA]])</f>
        <v>0</v>
      </c>
      <c r="M183" s="59">
        <f>SUM(Etablissement[[#This Row],[MONTANT CAF REJETE]:[MONTANT DD ET AUTRES TAXES HTVA REJETE]])</f>
        <v>0</v>
      </c>
      <c r="N183" s="54"/>
      <c r="O183" s="51"/>
      <c r="P183" s="49">
        <f>Etablissement[[#This Row],[COÛT TOTAL REALISE]]-Etablissement[[#This Row],[COÛT TOTAL REJET]]</f>
        <v>0</v>
      </c>
    </row>
    <row r="184" spans="1:16" ht="16.5" thickBot="1">
      <c r="A184" s="218" t="str">
        <f>IF(ISBLANK(Etablissement[[#This Row],[DATE]]),"",ROW(Etablissement[[#This Row],[NUM]])-ROW($A$19))</f>
        <v/>
      </c>
      <c r="B184" s="46"/>
      <c r="C184" s="128"/>
      <c r="D184" s="129"/>
      <c r="E184" s="128"/>
      <c r="F184" s="121"/>
      <c r="G184" s="121"/>
      <c r="H184" s="124">
        <f>SUM(Etablissement[[#This Row],[MONTANT CAF REALISE ]:[MONTANT DD ET AUTRES TAXES HTVA]])</f>
        <v>0</v>
      </c>
      <c r="I184" s="35"/>
      <c r="J184" s="119"/>
      <c r="K184" s="55">
        <f>IF(Etablissement[[#This Row],[MOTIF]]="",0,Etablissement[[#This Row],[MONTANT CAF REALISE ]])</f>
        <v>0</v>
      </c>
      <c r="L184" s="55">
        <f>IF(Etablissement[[#This Row],[MOTIF]]="",0,Etablissement[[#This Row],[MONTANT DD ET AUTRES TAXES HTVA]])</f>
        <v>0</v>
      </c>
      <c r="M184" s="59">
        <f>SUM(Etablissement[[#This Row],[MONTANT CAF REJETE]:[MONTANT DD ET AUTRES TAXES HTVA REJETE]])</f>
        <v>0</v>
      </c>
      <c r="N184" s="54"/>
      <c r="O184" s="51"/>
      <c r="P184" s="49">
        <f>Etablissement[[#This Row],[COÛT TOTAL REALISE]]-Etablissement[[#This Row],[COÛT TOTAL REJET]]</f>
        <v>0</v>
      </c>
    </row>
    <row r="185" spans="1:16" ht="16.5" thickBot="1">
      <c r="A185" s="218" t="str">
        <f>IF(ISBLANK(Etablissement[[#This Row],[DATE]]),"",ROW(Etablissement[[#This Row],[NUM]])-ROW($A$19))</f>
        <v/>
      </c>
      <c r="B185" s="46"/>
      <c r="C185" s="128"/>
      <c r="D185" s="129"/>
      <c r="E185" s="128"/>
      <c r="F185" s="121"/>
      <c r="G185" s="121"/>
      <c r="H185" s="124">
        <f>SUM(Etablissement[[#This Row],[MONTANT CAF REALISE ]:[MONTANT DD ET AUTRES TAXES HTVA]])</f>
        <v>0</v>
      </c>
      <c r="I185" s="35"/>
      <c r="J185" s="119"/>
      <c r="K185" s="55">
        <f>IF(Etablissement[[#This Row],[MOTIF]]="",0,Etablissement[[#This Row],[MONTANT CAF REALISE ]])</f>
        <v>0</v>
      </c>
      <c r="L185" s="55">
        <f>IF(Etablissement[[#This Row],[MOTIF]]="",0,Etablissement[[#This Row],[MONTANT DD ET AUTRES TAXES HTVA]])</f>
        <v>0</v>
      </c>
      <c r="M185" s="59">
        <f>SUM(Etablissement[[#This Row],[MONTANT CAF REJETE]:[MONTANT DD ET AUTRES TAXES HTVA REJETE]])</f>
        <v>0</v>
      </c>
      <c r="N185" s="54"/>
      <c r="O185" s="51"/>
      <c r="P185" s="49">
        <f>Etablissement[[#This Row],[COÛT TOTAL REALISE]]-Etablissement[[#This Row],[COÛT TOTAL REJET]]</f>
        <v>0</v>
      </c>
    </row>
    <row r="186" spans="1:16" ht="16.5" thickBot="1">
      <c r="A186" s="218" t="str">
        <f>IF(ISBLANK(Etablissement[[#This Row],[DATE]]),"",ROW(Etablissement[[#This Row],[NUM]])-ROW($A$19))</f>
        <v/>
      </c>
      <c r="B186" s="46"/>
      <c r="C186" s="128"/>
      <c r="D186" s="129"/>
      <c r="E186" s="128"/>
      <c r="F186" s="121"/>
      <c r="G186" s="121"/>
      <c r="H186" s="124">
        <f>SUM(Etablissement[[#This Row],[MONTANT CAF REALISE ]:[MONTANT DD ET AUTRES TAXES HTVA]])</f>
        <v>0</v>
      </c>
      <c r="I186" s="35"/>
      <c r="J186" s="119"/>
      <c r="K186" s="55">
        <f>IF(Etablissement[[#This Row],[MOTIF]]="",0,Etablissement[[#This Row],[MONTANT CAF REALISE ]])</f>
        <v>0</v>
      </c>
      <c r="L186" s="55">
        <f>IF(Etablissement[[#This Row],[MOTIF]]="",0,Etablissement[[#This Row],[MONTANT DD ET AUTRES TAXES HTVA]])</f>
        <v>0</v>
      </c>
      <c r="M186" s="59">
        <f>SUM(Etablissement[[#This Row],[MONTANT CAF REJETE]:[MONTANT DD ET AUTRES TAXES HTVA REJETE]])</f>
        <v>0</v>
      </c>
      <c r="N186" s="54"/>
      <c r="O186" s="51"/>
      <c r="P186" s="49">
        <f>Etablissement[[#This Row],[COÛT TOTAL REALISE]]-Etablissement[[#This Row],[COÛT TOTAL REJET]]</f>
        <v>0</v>
      </c>
    </row>
    <row r="187" spans="1:16" ht="16.5" thickBot="1">
      <c r="A187" s="218" t="str">
        <f>IF(ISBLANK(Etablissement[[#This Row],[DATE]]),"",ROW(Etablissement[[#This Row],[NUM]])-ROW($A$19))</f>
        <v/>
      </c>
      <c r="B187" s="46"/>
      <c r="C187" s="128"/>
      <c r="D187" s="129"/>
      <c r="E187" s="128"/>
      <c r="F187" s="121"/>
      <c r="G187" s="121"/>
      <c r="H187" s="124">
        <f>SUM(Etablissement[[#This Row],[MONTANT CAF REALISE ]:[MONTANT DD ET AUTRES TAXES HTVA]])</f>
        <v>0</v>
      </c>
      <c r="I187" s="35"/>
      <c r="J187" s="119"/>
      <c r="K187" s="55">
        <f>IF(Etablissement[[#This Row],[MOTIF]]="",0,Etablissement[[#This Row],[MONTANT CAF REALISE ]])</f>
        <v>0</v>
      </c>
      <c r="L187" s="55">
        <f>IF(Etablissement[[#This Row],[MOTIF]]="",0,Etablissement[[#This Row],[MONTANT DD ET AUTRES TAXES HTVA]])</f>
        <v>0</v>
      </c>
      <c r="M187" s="59">
        <f>SUM(Etablissement[[#This Row],[MONTANT CAF REJETE]:[MONTANT DD ET AUTRES TAXES HTVA REJETE]])</f>
        <v>0</v>
      </c>
      <c r="N187" s="54"/>
      <c r="O187" s="51"/>
      <c r="P187" s="49">
        <f>Etablissement[[#This Row],[COÛT TOTAL REALISE]]-Etablissement[[#This Row],[COÛT TOTAL REJET]]</f>
        <v>0</v>
      </c>
    </row>
    <row r="188" spans="1:16" ht="16.5" thickBot="1">
      <c r="A188" s="218" t="str">
        <f>IF(ISBLANK(Etablissement[[#This Row],[DATE]]),"",ROW(Etablissement[[#This Row],[NUM]])-ROW($A$19))</f>
        <v/>
      </c>
      <c r="B188" s="46"/>
      <c r="C188" s="128"/>
      <c r="D188" s="129"/>
      <c r="E188" s="128"/>
      <c r="F188" s="121"/>
      <c r="G188" s="121"/>
      <c r="H188" s="124">
        <f>SUM(Etablissement[[#This Row],[MONTANT CAF REALISE ]:[MONTANT DD ET AUTRES TAXES HTVA]])</f>
        <v>0</v>
      </c>
      <c r="I188" s="35"/>
      <c r="J188" s="119"/>
      <c r="K188" s="55">
        <f>IF(Etablissement[[#This Row],[MOTIF]]="",0,Etablissement[[#This Row],[MONTANT CAF REALISE ]])</f>
        <v>0</v>
      </c>
      <c r="L188" s="55">
        <f>IF(Etablissement[[#This Row],[MOTIF]]="",0,Etablissement[[#This Row],[MONTANT DD ET AUTRES TAXES HTVA]])</f>
        <v>0</v>
      </c>
      <c r="M188" s="59">
        <f>SUM(Etablissement[[#This Row],[MONTANT CAF REJETE]:[MONTANT DD ET AUTRES TAXES HTVA REJETE]])</f>
        <v>0</v>
      </c>
      <c r="N188" s="54"/>
      <c r="O188" s="51"/>
      <c r="P188" s="49">
        <f>Etablissement[[#This Row],[COÛT TOTAL REALISE]]-Etablissement[[#This Row],[COÛT TOTAL REJET]]</f>
        <v>0</v>
      </c>
    </row>
    <row r="189" spans="1:16" ht="16.5" thickBot="1">
      <c r="A189" s="218" t="str">
        <f>IF(ISBLANK(Etablissement[[#This Row],[DATE]]),"",ROW(Etablissement[[#This Row],[NUM]])-ROW($A$19))</f>
        <v/>
      </c>
      <c r="B189" s="46"/>
      <c r="C189" s="128"/>
      <c r="D189" s="129"/>
      <c r="E189" s="128"/>
      <c r="F189" s="121"/>
      <c r="G189" s="121"/>
      <c r="H189" s="124">
        <f>SUM(Etablissement[[#This Row],[MONTANT CAF REALISE ]:[MONTANT DD ET AUTRES TAXES HTVA]])</f>
        <v>0</v>
      </c>
      <c r="I189" s="35"/>
      <c r="J189" s="119"/>
      <c r="K189" s="55">
        <f>IF(Etablissement[[#This Row],[MOTIF]]="",0,Etablissement[[#This Row],[MONTANT CAF REALISE ]])</f>
        <v>0</v>
      </c>
      <c r="L189" s="55">
        <f>IF(Etablissement[[#This Row],[MOTIF]]="",0,Etablissement[[#This Row],[MONTANT DD ET AUTRES TAXES HTVA]])</f>
        <v>0</v>
      </c>
      <c r="M189" s="59">
        <f>SUM(Etablissement[[#This Row],[MONTANT CAF REJETE]:[MONTANT DD ET AUTRES TAXES HTVA REJETE]])</f>
        <v>0</v>
      </c>
      <c r="N189" s="54"/>
      <c r="O189" s="51"/>
      <c r="P189" s="49">
        <f>Etablissement[[#This Row],[COÛT TOTAL REALISE]]-Etablissement[[#This Row],[COÛT TOTAL REJET]]</f>
        <v>0</v>
      </c>
    </row>
    <row r="190" spans="1:16" ht="16.5" thickBot="1">
      <c r="A190" s="218" t="str">
        <f>IF(ISBLANK(Etablissement[[#This Row],[DATE]]),"",ROW(Etablissement[[#This Row],[NUM]])-ROW($A$19))</f>
        <v/>
      </c>
      <c r="B190" s="46"/>
      <c r="C190" s="128"/>
      <c r="D190" s="129"/>
      <c r="E190" s="128"/>
      <c r="F190" s="121"/>
      <c r="G190" s="121"/>
      <c r="H190" s="124">
        <f>SUM(Etablissement[[#This Row],[MONTANT CAF REALISE ]:[MONTANT DD ET AUTRES TAXES HTVA]])</f>
        <v>0</v>
      </c>
      <c r="I190" s="35"/>
      <c r="J190" s="119"/>
      <c r="K190" s="55">
        <f>IF(Etablissement[[#This Row],[MOTIF]]="",0,Etablissement[[#This Row],[MONTANT CAF REALISE ]])</f>
        <v>0</v>
      </c>
      <c r="L190" s="55">
        <f>IF(Etablissement[[#This Row],[MOTIF]]="",0,Etablissement[[#This Row],[MONTANT DD ET AUTRES TAXES HTVA]])</f>
        <v>0</v>
      </c>
      <c r="M190" s="59">
        <f>SUM(Etablissement[[#This Row],[MONTANT CAF REJETE]:[MONTANT DD ET AUTRES TAXES HTVA REJETE]])</f>
        <v>0</v>
      </c>
      <c r="N190" s="54"/>
      <c r="O190" s="51"/>
      <c r="P190" s="49">
        <f>Etablissement[[#This Row],[COÛT TOTAL REALISE]]-Etablissement[[#This Row],[COÛT TOTAL REJET]]</f>
        <v>0</v>
      </c>
    </row>
    <row r="191" spans="1:16" ht="16.5" thickBot="1">
      <c r="A191" s="218" t="str">
        <f>IF(ISBLANK(Etablissement[[#This Row],[DATE]]),"",ROW(Etablissement[[#This Row],[NUM]])-ROW($A$19))</f>
        <v/>
      </c>
      <c r="B191" s="46"/>
      <c r="C191" s="128"/>
      <c r="D191" s="129"/>
      <c r="E191" s="128"/>
      <c r="F191" s="121"/>
      <c r="G191" s="121"/>
      <c r="H191" s="124">
        <f>SUM(Etablissement[[#This Row],[MONTANT CAF REALISE ]:[MONTANT DD ET AUTRES TAXES HTVA]])</f>
        <v>0</v>
      </c>
      <c r="I191" s="35"/>
      <c r="J191" s="119"/>
      <c r="K191" s="55">
        <f>IF(Etablissement[[#This Row],[MOTIF]]="",0,Etablissement[[#This Row],[MONTANT CAF REALISE ]])</f>
        <v>0</v>
      </c>
      <c r="L191" s="55">
        <f>IF(Etablissement[[#This Row],[MOTIF]]="",0,Etablissement[[#This Row],[MONTANT DD ET AUTRES TAXES HTVA]])</f>
        <v>0</v>
      </c>
      <c r="M191" s="59">
        <f>SUM(Etablissement[[#This Row],[MONTANT CAF REJETE]:[MONTANT DD ET AUTRES TAXES HTVA REJETE]])</f>
        <v>0</v>
      </c>
      <c r="N191" s="54"/>
      <c r="O191" s="51"/>
      <c r="P191" s="49">
        <f>Etablissement[[#This Row],[COÛT TOTAL REALISE]]-Etablissement[[#This Row],[COÛT TOTAL REJET]]</f>
        <v>0</v>
      </c>
    </row>
    <row r="192" spans="1:16" ht="16.5" thickBot="1">
      <c r="A192" s="218" t="str">
        <f>IF(ISBLANK(Etablissement[[#This Row],[DATE]]),"",ROW(Etablissement[[#This Row],[NUM]])-ROW($A$19))</f>
        <v/>
      </c>
      <c r="B192" s="46"/>
      <c r="C192" s="128"/>
      <c r="D192" s="129"/>
      <c r="E192" s="128"/>
      <c r="F192" s="121"/>
      <c r="G192" s="121"/>
      <c r="H192" s="124">
        <f>SUM(Etablissement[[#This Row],[MONTANT CAF REALISE ]:[MONTANT DD ET AUTRES TAXES HTVA]])</f>
        <v>0</v>
      </c>
      <c r="I192" s="35"/>
      <c r="J192" s="119"/>
      <c r="K192" s="55">
        <f>IF(Etablissement[[#This Row],[MOTIF]]="",0,Etablissement[[#This Row],[MONTANT CAF REALISE ]])</f>
        <v>0</v>
      </c>
      <c r="L192" s="55">
        <f>IF(Etablissement[[#This Row],[MOTIF]]="",0,Etablissement[[#This Row],[MONTANT DD ET AUTRES TAXES HTVA]])</f>
        <v>0</v>
      </c>
      <c r="M192" s="59">
        <f>SUM(Etablissement[[#This Row],[MONTANT CAF REJETE]:[MONTANT DD ET AUTRES TAXES HTVA REJETE]])</f>
        <v>0</v>
      </c>
      <c r="N192" s="54"/>
      <c r="O192" s="51"/>
      <c r="P192" s="49">
        <f>Etablissement[[#This Row],[COÛT TOTAL REALISE]]-Etablissement[[#This Row],[COÛT TOTAL REJET]]</f>
        <v>0</v>
      </c>
    </row>
    <row r="193" spans="1:16" ht="16.5" thickBot="1">
      <c r="A193" s="218" t="str">
        <f>IF(ISBLANK(Etablissement[[#This Row],[DATE]]),"",ROW(Etablissement[[#This Row],[NUM]])-ROW($A$19))</f>
        <v/>
      </c>
      <c r="B193" s="46"/>
      <c r="C193" s="128"/>
      <c r="D193" s="129"/>
      <c r="E193" s="128"/>
      <c r="F193" s="121"/>
      <c r="G193" s="121"/>
      <c r="H193" s="124">
        <f>SUM(Etablissement[[#This Row],[MONTANT CAF REALISE ]:[MONTANT DD ET AUTRES TAXES HTVA]])</f>
        <v>0</v>
      </c>
      <c r="I193" s="35"/>
      <c r="J193" s="119"/>
      <c r="K193" s="55">
        <f>IF(Etablissement[[#This Row],[MOTIF]]="",0,Etablissement[[#This Row],[MONTANT CAF REALISE ]])</f>
        <v>0</v>
      </c>
      <c r="L193" s="55">
        <f>IF(Etablissement[[#This Row],[MOTIF]]="",0,Etablissement[[#This Row],[MONTANT DD ET AUTRES TAXES HTVA]])</f>
        <v>0</v>
      </c>
      <c r="M193" s="59">
        <f>SUM(Etablissement[[#This Row],[MONTANT CAF REJETE]:[MONTANT DD ET AUTRES TAXES HTVA REJETE]])</f>
        <v>0</v>
      </c>
      <c r="N193" s="54"/>
      <c r="O193" s="51"/>
      <c r="P193" s="49">
        <f>Etablissement[[#This Row],[COÛT TOTAL REALISE]]-Etablissement[[#This Row],[COÛT TOTAL REJET]]</f>
        <v>0</v>
      </c>
    </row>
    <row r="194" spans="1:16" ht="16.5" thickBot="1">
      <c r="A194" s="218" t="str">
        <f>IF(ISBLANK(Etablissement[[#This Row],[DATE]]),"",ROW(Etablissement[[#This Row],[NUM]])-ROW($A$19))</f>
        <v/>
      </c>
      <c r="B194" s="46"/>
      <c r="C194" s="128"/>
      <c r="D194" s="129"/>
      <c r="E194" s="128"/>
      <c r="F194" s="121"/>
      <c r="G194" s="121"/>
      <c r="H194" s="124">
        <f>SUM(Etablissement[[#This Row],[MONTANT CAF REALISE ]:[MONTANT DD ET AUTRES TAXES HTVA]])</f>
        <v>0</v>
      </c>
      <c r="I194" s="35"/>
      <c r="J194" s="119"/>
      <c r="K194" s="55">
        <f>IF(Etablissement[[#This Row],[MOTIF]]="",0,Etablissement[[#This Row],[MONTANT CAF REALISE ]])</f>
        <v>0</v>
      </c>
      <c r="L194" s="55">
        <f>IF(Etablissement[[#This Row],[MOTIF]]="",0,Etablissement[[#This Row],[MONTANT DD ET AUTRES TAXES HTVA]])</f>
        <v>0</v>
      </c>
      <c r="M194" s="59">
        <f>SUM(Etablissement[[#This Row],[MONTANT CAF REJETE]:[MONTANT DD ET AUTRES TAXES HTVA REJETE]])</f>
        <v>0</v>
      </c>
      <c r="N194" s="54"/>
      <c r="O194" s="51"/>
      <c r="P194" s="49">
        <f>Etablissement[[#This Row],[COÛT TOTAL REALISE]]-Etablissement[[#This Row],[COÛT TOTAL REJET]]</f>
        <v>0</v>
      </c>
    </row>
    <row r="195" spans="1:16" ht="16.5" thickBot="1">
      <c r="A195" s="218" t="str">
        <f>IF(ISBLANK(Etablissement[[#This Row],[DATE]]),"",ROW(Etablissement[[#This Row],[NUM]])-ROW($A$19))</f>
        <v/>
      </c>
      <c r="B195" s="46"/>
      <c r="C195" s="128"/>
      <c r="D195" s="129"/>
      <c r="E195" s="128"/>
      <c r="F195" s="121"/>
      <c r="G195" s="121"/>
      <c r="H195" s="124">
        <f>SUM(Etablissement[[#This Row],[MONTANT CAF REALISE ]:[MONTANT DD ET AUTRES TAXES HTVA]])</f>
        <v>0</v>
      </c>
      <c r="I195" s="35"/>
      <c r="J195" s="119"/>
      <c r="K195" s="55">
        <f>IF(Etablissement[[#This Row],[MOTIF]]="",0,Etablissement[[#This Row],[MONTANT CAF REALISE ]])</f>
        <v>0</v>
      </c>
      <c r="L195" s="55">
        <f>IF(Etablissement[[#This Row],[MOTIF]]="",0,Etablissement[[#This Row],[MONTANT DD ET AUTRES TAXES HTVA]])</f>
        <v>0</v>
      </c>
      <c r="M195" s="59">
        <f>SUM(Etablissement[[#This Row],[MONTANT CAF REJETE]:[MONTANT DD ET AUTRES TAXES HTVA REJETE]])</f>
        <v>0</v>
      </c>
      <c r="N195" s="54"/>
      <c r="O195" s="51"/>
      <c r="P195" s="49">
        <f>Etablissement[[#This Row],[COÛT TOTAL REALISE]]-Etablissement[[#This Row],[COÛT TOTAL REJET]]</f>
        <v>0</v>
      </c>
    </row>
    <row r="196" spans="1:16" ht="16.5" thickBot="1">
      <c r="A196" s="218" t="str">
        <f>IF(ISBLANK(Etablissement[[#This Row],[DATE]]),"",ROW(Etablissement[[#This Row],[NUM]])-ROW($A$19))</f>
        <v/>
      </c>
      <c r="B196" s="46"/>
      <c r="C196" s="128"/>
      <c r="D196" s="129"/>
      <c r="E196" s="128"/>
      <c r="F196" s="121"/>
      <c r="G196" s="121"/>
      <c r="H196" s="124">
        <f>SUM(Etablissement[[#This Row],[MONTANT CAF REALISE ]:[MONTANT DD ET AUTRES TAXES HTVA]])</f>
        <v>0</v>
      </c>
      <c r="I196" s="35"/>
      <c r="J196" s="119"/>
      <c r="K196" s="55">
        <f>IF(Etablissement[[#This Row],[MOTIF]]="",0,Etablissement[[#This Row],[MONTANT CAF REALISE ]])</f>
        <v>0</v>
      </c>
      <c r="L196" s="55">
        <f>IF(Etablissement[[#This Row],[MOTIF]]="",0,Etablissement[[#This Row],[MONTANT DD ET AUTRES TAXES HTVA]])</f>
        <v>0</v>
      </c>
      <c r="M196" s="59">
        <f>SUM(Etablissement[[#This Row],[MONTANT CAF REJETE]:[MONTANT DD ET AUTRES TAXES HTVA REJETE]])</f>
        <v>0</v>
      </c>
      <c r="N196" s="54"/>
      <c r="O196" s="51"/>
      <c r="P196" s="49">
        <f>Etablissement[[#This Row],[COÛT TOTAL REALISE]]-Etablissement[[#This Row],[COÛT TOTAL REJET]]</f>
        <v>0</v>
      </c>
    </row>
    <row r="197" spans="1:16" ht="16.5" thickBot="1">
      <c r="A197" s="218" t="str">
        <f>IF(ISBLANK(Etablissement[[#This Row],[DATE]]),"",ROW(Etablissement[[#This Row],[NUM]])-ROW($A$19))</f>
        <v/>
      </c>
      <c r="B197" s="46"/>
      <c r="C197" s="128"/>
      <c r="D197" s="129"/>
      <c r="E197" s="128"/>
      <c r="F197" s="121"/>
      <c r="G197" s="121"/>
      <c r="H197" s="124">
        <f>SUM(Etablissement[[#This Row],[MONTANT CAF REALISE ]:[MONTANT DD ET AUTRES TAXES HTVA]])</f>
        <v>0</v>
      </c>
      <c r="I197" s="35"/>
      <c r="J197" s="119"/>
      <c r="K197" s="55">
        <f>IF(Etablissement[[#This Row],[MOTIF]]="",0,Etablissement[[#This Row],[MONTANT CAF REALISE ]])</f>
        <v>0</v>
      </c>
      <c r="L197" s="55">
        <f>IF(Etablissement[[#This Row],[MOTIF]]="",0,Etablissement[[#This Row],[MONTANT DD ET AUTRES TAXES HTVA]])</f>
        <v>0</v>
      </c>
      <c r="M197" s="59">
        <f>SUM(Etablissement[[#This Row],[MONTANT CAF REJETE]:[MONTANT DD ET AUTRES TAXES HTVA REJETE]])</f>
        <v>0</v>
      </c>
      <c r="N197" s="54"/>
      <c r="O197" s="51"/>
      <c r="P197" s="49">
        <f>Etablissement[[#This Row],[COÛT TOTAL REALISE]]-Etablissement[[#This Row],[COÛT TOTAL REJET]]</f>
        <v>0</v>
      </c>
    </row>
    <row r="198" spans="1:16" ht="16.5" thickBot="1">
      <c r="A198" s="218" t="str">
        <f>IF(ISBLANK(Etablissement[[#This Row],[DATE]]),"",ROW(Etablissement[[#This Row],[NUM]])-ROW($A$19))</f>
        <v/>
      </c>
      <c r="B198" s="46"/>
      <c r="C198" s="128"/>
      <c r="D198" s="129"/>
      <c r="E198" s="128"/>
      <c r="F198" s="121"/>
      <c r="G198" s="121"/>
      <c r="H198" s="124">
        <f>SUM(Etablissement[[#This Row],[MONTANT CAF REALISE ]:[MONTANT DD ET AUTRES TAXES HTVA]])</f>
        <v>0</v>
      </c>
      <c r="I198" s="35"/>
      <c r="J198" s="119"/>
      <c r="K198" s="55">
        <f>IF(Etablissement[[#This Row],[MOTIF]]="",0,Etablissement[[#This Row],[MONTANT CAF REALISE ]])</f>
        <v>0</v>
      </c>
      <c r="L198" s="55">
        <f>IF(Etablissement[[#This Row],[MOTIF]]="",0,Etablissement[[#This Row],[MONTANT DD ET AUTRES TAXES HTVA]])</f>
        <v>0</v>
      </c>
      <c r="M198" s="59">
        <f>SUM(Etablissement[[#This Row],[MONTANT CAF REJETE]:[MONTANT DD ET AUTRES TAXES HTVA REJETE]])</f>
        <v>0</v>
      </c>
      <c r="N198" s="54"/>
      <c r="O198" s="51"/>
      <c r="P198" s="49">
        <f>Etablissement[[#This Row],[COÛT TOTAL REALISE]]-Etablissement[[#This Row],[COÛT TOTAL REJET]]</f>
        <v>0</v>
      </c>
    </row>
    <row r="199" spans="1:16" ht="16.5" thickBot="1">
      <c r="A199" s="218" t="str">
        <f>IF(ISBLANK(Etablissement[[#This Row],[DATE]]),"",ROW(Etablissement[[#This Row],[NUM]])-ROW($A$19))</f>
        <v/>
      </c>
      <c r="B199" s="46"/>
      <c r="C199" s="128"/>
      <c r="D199" s="129"/>
      <c r="E199" s="128"/>
      <c r="F199" s="121"/>
      <c r="G199" s="121"/>
      <c r="H199" s="124">
        <f>SUM(Etablissement[[#This Row],[MONTANT CAF REALISE ]:[MONTANT DD ET AUTRES TAXES HTVA]])</f>
        <v>0</v>
      </c>
      <c r="I199" s="35"/>
      <c r="J199" s="119"/>
      <c r="K199" s="55">
        <f>IF(Etablissement[[#This Row],[MOTIF]]="",0,Etablissement[[#This Row],[MONTANT CAF REALISE ]])</f>
        <v>0</v>
      </c>
      <c r="L199" s="55">
        <f>IF(Etablissement[[#This Row],[MOTIF]]="",0,Etablissement[[#This Row],[MONTANT DD ET AUTRES TAXES HTVA]])</f>
        <v>0</v>
      </c>
      <c r="M199" s="59">
        <f>SUM(Etablissement[[#This Row],[MONTANT CAF REJETE]:[MONTANT DD ET AUTRES TAXES HTVA REJETE]])</f>
        <v>0</v>
      </c>
      <c r="N199" s="54"/>
      <c r="O199" s="51"/>
      <c r="P199" s="49">
        <f>Etablissement[[#This Row],[COÛT TOTAL REALISE]]-Etablissement[[#This Row],[COÛT TOTAL REJET]]</f>
        <v>0</v>
      </c>
    </row>
    <row r="200" spans="1:16" ht="16.5" thickBot="1">
      <c r="A200" s="218" t="str">
        <f>IF(ISBLANK(Etablissement[[#This Row],[DATE]]),"",ROW(Etablissement[[#This Row],[NUM]])-ROW($A$19))</f>
        <v/>
      </c>
      <c r="B200" s="46"/>
      <c r="C200" s="128"/>
      <c r="D200" s="129"/>
      <c r="E200" s="128"/>
      <c r="F200" s="121"/>
      <c r="G200" s="121"/>
      <c r="H200" s="124">
        <f>SUM(Etablissement[[#This Row],[MONTANT CAF REALISE ]:[MONTANT DD ET AUTRES TAXES HTVA]])</f>
        <v>0</v>
      </c>
      <c r="I200" s="35"/>
      <c r="J200" s="119"/>
      <c r="K200" s="55">
        <f>IF(Etablissement[[#This Row],[MOTIF]]="",0,Etablissement[[#This Row],[MONTANT CAF REALISE ]])</f>
        <v>0</v>
      </c>
      <c r="L200" s="55">
        <f>IF(Etablissement[[#This Row],[MOTIF]]="",0,Etablissement[[#This Row],[MONTANT DD ET AUTRES TAXES HTVA]])</f>
        <v>0</v>
      </c>
      <c r="M200" s="59">
        <f>SUM(Etablissement[[#This Row],[MONTANT CAF REJETE]:[MONTANT DD ET AUTRES TAXES HTVA REJETE]])</f>
        <v>0</v>
      </c>
      <c r="N200" s="54"/>
      <c r="O200" s="51"/>
      <c r="P200" s="49">
        <f>Etablissement[[#This Row],[COÛT TOTAL REALISE]]-Etablissement[[#This Row],[COÛT TOTAL REJET]]</f>
        <v>0</v>
      </c>
    </row>
    <row r="201" spans="1:16" ht="16.5" thickBot="1">
      <c r="A201" s="218" t="str">
        <f>IF(ISBLANK(Etablissement[[#This Row],[DATE]]),"",ROW(Etablissement[[#This Row],[NUM]])-ROW($A$19))</f>
        <v/>
      </c>
      <c r="B201" s="46"/>
      <c r="C201" s="128"/>
      <c r="D201" s="129"/>
      <c r="E201" s="128"/>
      <c r="F201" s="121"/>
      <c r="G201" s="121"/>
      <c r="H201" s="124">
        <f>SUM(Etablissement[[#This Row],[MONTANT CAF REALISE ]:[MONTANT DD ET AUTRES TAXES HTVA]])</f>
        <v>0</v>
      </c>
      <c r="I201" s="35"/>
      <c r="J201" s="119"/>
      <c r="K201" s="55">
        <f>IF(Etablissement[[#This Row],[MOTIF]]="",0,Etablissement[[#This Row],[MONTANT CAF REALISE ]])</f>
        <v>0</v>
      </c>
      <c r="L201" s="55">
        <f>IF(Etablissement[[#This Row],[MOTIF]]="",0,Etablissement[[#This Row],[MONTANT DD ET AUTRES TAXES HTVA]])</f>
        <v>0</v>
      </c>
      <c r="M201" s="59">
        <f>SUM(Etablissement[[#This Row],[MONTANT CAF REJETE]:[MONTANT DD ET AUTRES TAXES HTVA REJETE]])</f>
        <v>0</v>
      </c>
      <c r="N201" s="54"/>
      <c r="O201" s="51"/>
      <c r="P201" s="49">
        <f>Etablissement[[#This Row],[COÛT TOTAL REALISE]]-Etablissement[[#This Row],[COÛT TOTAL REJET]]</f>
        <v>0</v>
      </c>
    </row>
    <row r="202" spans="1:16" ht="16.5" thickBot="1">
      <c r="A202" s="218" t="str">
        <f>IF(ISBLANK(Etablissement[[#This Row],[DATE]]),"",ROW(Etablissement[[#This Row],[NUM]])-ROW($A$19))</f>
        <v/>
      </c>
      <c r="B202" s="46"/>
      <c r="C202" s="128"/>
      <c r="D202" s="129"/>
      <c r="E202" s="128"/>
      <c r="F202" s="121"/>
      <c r="G202" s="121"/>
      <c r="H202" s="124">
        <f>SUM(Etablissement[[#This Row],[MONTANT CAF REALISE ]:[MONTANT DD ET AUTRES TAXES HTVA]])</f>
        <v>0</v>
      </c>
      <c r="I202" s="35"/>
      <c r="J202" s="119"/>
      <c r="K202" s="55">
        <f>IF(Etablissement[[#This Row],[MOTIF]]="",0,Etablissement[[#This Row],[MONTANT CAF REALISE ]])</f>
        <v>0</v>
      </c>
      <c r="L202" s="55">
        <f>IF(Etablissement[[#This Row],[MOTIF]]="",0,Etablissement[[#This Row],[MONTANT DD ET AUTRES TAXES HTVA]])</f>
        <v>0</v>
      </c>
      <c r="M202" s="59">
        <f>SUM(Etablissement[[#This Row],[MONTANT CAF REJETE]:[MONTANT DD ET AUTRES TAXES HTVA REJETE]])</f>
        <v>0</v>
      </c>
      <c r="N202" s="54"/>
      <c r="O202" s="51"/>
      <c r="P202" s="49">
        <f>Etablissement[[#This Row],[COÛT TOTAL REALISE]]-Etablissement[[#This Row],[COÛT TOTAL REJET]]</f>
        <v>0</v>
      </c>
    </row>
    <row r="203" spans="1:16" ht="16.5" thickBot="1">
      <c r="A203" s="218" t="str">
        <f>IF(ISBLANK(Etablissement[[#This Row],[DATE]]),"",ROW(Etablissement[[#This Row],[NUM]])-ROW($A$19))</f>
        <v/>
      </c>
      <c r="B203" s="46"/>
      <c r="C203" s="128"/>
      <c r="D203" s="129"/>
      <c r="E203" s="128"/>
      <c r="F203" s="121"/>
      <c r="G203" s="121"/>
      <c r="H203" s="124">
        <f>SUM(Etablissement[[#This Row],[MONTANT CAF REALISE ]:[MONTANT DD ET AUTRES TAXES HTVA]])</f>
        <v>0</v>
      </c>
      <c r="I203" s="35"/>
      <c r="J203" s="119"/>
      <c r="K203" s="55">
        <f>IF(Etablissement[[#This Row],[MOTIF]]="",0,Etablissement[[#This Row],[MONTANT CAF REALISE ]])</f>
        <v>0</v>
      </c>
      <c r="L203" s="55">
        <f>IF(Etablissement[[#This Row],[MOTIF]]="",0,Etablissement[[#This Row],[MONTANT DD ET AUTRES TAXES HTVA]])</f>
        <v>0</v>
      </c>
      <c r="M203" s="59">
        <f>SUM(Etablissement[[#This Row],[MONTANT CAF REJETE]:[MONTANT DD ET AUTRES TAXES HTVA REJETE]])</f>
        <v>0</v>
      </c>
      <c r="N203" s="54"/>
      <c r="O203" s="51"/>
      <c r="P203" s="49">
        <f>Etablissement[[#This Row],[COÛT TOTAL REALISE]]-Etablissement[[#This Row],[COÛT TOTAL REJET]]</f>
        <v>0</v>
      </c>
    </row>
    <row r="204" spans="1:16" ht="16.5" thickBot="1">
      <c r="A204" s="218" t="str">
        <f>IF(ISBLANK(Etablissement[[#This Row],[DATE]]),"",ROW(Etablissement[[#This Row],[NUM]])-ROW($A$19))</f>
        <v/>
      </c>
      <c r="B204" s="46"/>
      <c r="C204" s="128"/>
      <c r="D204" s="129"/>
      <c r="E204" s="128"/>
      <c r="F204" s="121"/>
      <c r="G204" s="121"/>
      <c r="H204" s="124">
        <f>SUM(Etablissement[[#This Row],[MONTANT CAF REALISE ]:[MONTANT DD ET AUTRES TAXES HTVA]])</f>
        <v>0</v>
      </c>
      <c r="I204" s="35"/>
      <c r="J204" s="119"/>
      <c r="K204" s="55">
        <f>IF(Etablissement[[#This Row],[MOTIF]]="",0,Etablissement[[#This Row],[MONTANT CAF REALISE ]])</f>
        <v>0</v>
      </c>
      <c r="L204" s="55">
        <f>IF(Etablissement[[#This Row],[MOTIF]]="",0,Etablissement[[#This Row],[MONTANT DD ET AUTRES TAXES HTVA]])</f>
        <v>0</v>
      </c>
      <c r="M204" s="59">
        <f>SUM(Etablissement[[#This Row],[MONTANT CAF REJETE]:[MONTANT DD ET AUTRES TAXES HTVA REJETE]])</f>
        <v>0</v>
      </c>
      <c r="N204" s="54"/>
      <c r="O204" s="51"/>
      <c r="P204" s="49">
        <f>Etablissement[[#This Row],[COÛT TOTAL REALISE]]-Etablissement[[#This Row],[COÛT TOTAL REJET]]</f>
        <v>0</v>
      </c>
    </row>
    <row r="205" spans="1:16" ht="16.5" thickBot="1">
      <c r="A205" s="218" t="str">
        <f>IF(ISBLANK(Etablissement[[#This Row],[DATE]]),"",ROW(Etablissement[[#This Row],[NUM]])-ROW($A$19))</f>
        <v/>
      </c>
      <c r="B205" s="46"/>
      <c r="C205" s="128"/>
      <c r="D205" s="129"/>
      <c r="E205" s="128"/>
      <c r="F205" s="121"/>
      <c r="G205" s="121"/>
      <c r="H205" s="124">
        <f>SUM(Etablissement[[#This Row],[MONTANT CAF REALISE ]:[MONTANT DD ET AUTRES TAXES HTVA]])</f>
        <v>0</v>
      </c>
      <c r="I205" s="35"/>
      <c r="J205" s="119"/>
      <c r="K205" s="55">
        <f>IF(Etablissement[[#This Row],[MOTIF]]="",0,Etablissement[[#This Row],[MONTANT CAF REALISE ]])</f>
        <v>0</v>
      </c>
      <c r="L205" s="55">
        <f>IF(Etablissement[[#This Row],[MOTIF]]="",0,Etablissement[[#This Row],[MONTANT DD ET AUTRES TAXES HTVA]])</f>
        <v>0</v>
      </c>
      <c r="M205" s="59">
        <f>SUM(Etablissement[[#This Row],[MONTANT CAF REJETE]:[MONTANT DD ET AUTRES TAXES HTVA REJETE]])</f>
        <v>0</v>
      </c>
      <c r="N205" s="54"/>
      <c r="O205" s="51"/>
      <c r="P205" s="49">
        <f>Etablissement[[#This Row],[COÛT TOTAL REALISE]]-Etablissement[[#This Row],[COÛT TOTAL REJET]]</f>
        <v>0</v>
      </c>
    </row>
    <row r="206" spans="1:16" ht="16.5" thickBot="1">
      <c r="A206" s="218" t="str">
        <f>IF(ISBLANK(Etablissement[[#This Row],[DATE]]),"",ROW(Etablissement[[#This Row],[NUM]])-ROW($A$19))</f>
        <v/>
      </c>
      <c r="B206" s="46"/>
      <c r="C206" s="128"/>
      <c r="D206" s="129"/>
      <c r="E206" s="128"/>
      <c r="F206" s="121"/>
      <c r="G206" s="121"/>
      <c r="H206" s="124">
        <f>SUM(Etablissement[[#This Row],[MONTANT CAF REALISE ]:[MONTANT DD ET AUTRES TAXES HTVA]])</f>
        <v>0</v>
      </c>
      <c r="I206" s="35"/>
      <c r="J206" s="119"/>
      <c r="K206" s="55">
        <f>IF(Etablissement[[#This Row],[MOTIF]]="",0,Etablissement[[#This Row],[MONTANT CAF REALISE ]])</f>
        <v>0</v>
      </c>
      <c r="L206" s="55">
        <f>IF(Etablissement[[#This Row],[MOTIF]]="",0,Etablissement[[#This Row],[MONTANT DD ET AUTRES TAXES HTVA]])</f>
        <v>0</v>
      </c>
      <c r="M206" s="59">
        <f>SUM(Etablissement[[#This Row],[MONTANT CAF REJETE]:[MONTANT DD ET AUTRES TAXES HTVA REJETE]])</f>
        <v>0</v>
      </c>
      <c r="N206" s="54"/>
      <c r="O206" s="51"/>
      <c r="P206" s="49">
        <f>Etablissement[[#This Row],[COÛT TOTAL REALISE]]-Etablissement[[#This Row],[COÛT TOTAL REJET]]</f>
        <v>0</v>
      </c>
    </row>
    <row r="207" spans="1:16" ht="16.5" thickBot="1">
      <c r="A207" s="218" t="str">
        <f>IF(ISBLANK(Etablissement[[#This Row],[DATE]]),"",ROW(Etablissement[[#This Row],[NUM]])-ROW($A$19))</f>
        <v/>
      </c>
      <c r="B207" s="46"/>
      <c r="C207" s="128"/>
      <c r="D207" s="129"/>
      <c r="E207" s="128"/>
      <c r="F207" s="121"/>
      <c r="G207" s="121"/>
      <c r="H207" s="124">
        <f>SUM(Etablissement[[#This Row],[MONTANT CAF REALISE ]:[MONTANT DD ET AUTRES TAXES HTVA]])</f>
        <v>0</v>
      </c>
      <c r="I207" s="35"/>
      <c r="J207" s="119"/>
      <c r="K207" s="55">
        <f>IF(Etablissement[[#This Row],[MOTIF]]="",0,Etablissement[[#This Row],[MONTANT CAF REALISE ]])</f>
        <v>0</v>
      </c>
      <c r="L207" s="55">
        <f>IF(Etablissement[[#This Row],[MOTIF]]="",0,Etablissement[[#This Row],[MONTANT DD ET AUTRES TAXES HTVA]])</f>
        <v>0</v>
      </c>
      <c r="M207" s="59">
        <f>SUM(Etablissement[[#This Row],[MONTANT CAF REJETE]:[MONTANT DD ET AUTRES TAXES HTVA REJETE]])</f>
        <v>0</v>
      </c>
      <c r="N207" s="54"/>
      <c r="O207" s="51"/>
      <c r="P207" s="49">
        <f>Etablissement[[#This Row],[COÛT TOTAL REALISE]]-Etablissement[[#This Row],[COÛT TOTAL REJET]]</f>
        <v>0</v>
      </c>
    </row>
    <row r="208" spans="1:16" ht="16.5" thickBot="1">
      <c r="A208" s="218" t="str">
        <f>IF(ISBLANK(Etablissement[[#This Row],[DATE]]),"",ROW(Etablissement[[#This Row],[NUM]])-ROW($A$19))</f>
        <v/>
      </c>
      <c r="B208" s="46"/>
      <c r="C208" s="128"/>
      <c r="D208" s="129"/>
      <c r="E208" s="128"/>
      <c r="F208" s="121"/>
      <c r="G208" s="121"/>
      <c r="H208" s="124">
        <f>SUM(Etablissement[[#This Row],[MONTANT CAF REALISE ]:[MONTANT DD ET AUTRES TAXES HTVA]])</f>
        <v>0</v>
      </c>
      <c r="I208" s="35"/>
      <c r="J208" s="119"/>
      <c r="K208" s="55">
        <f>IF(Etablissement[[#This Row],[MOTIF]]="",0,Etablissement[[#This Row],[MONTANT CAF REALISE ]])</f>
        <v>0</v>
      </c>
      <c r="L208" s="55">
        <f>IF(Etablissement[[#This Row],[MOTIF]]="",0,Etablissement[[#This Row],[MONTANT DD ET AUTRES TAXES HTVA]])</f>
        <v>0</v>
      </c>
      <c r="M208" s="59">
        <f>SUM(Etablissement[[#This Row],[MONTANT CAF REJETE]:[MONTANT DD ET AUTRES TAXES HTVA REJETE]])</f>
        <v>0</v>
      </c>
      <c r="N208" s="54"/>
      <c r="O208" s="51"/>
      <c r="P208" s="49">
        <f>Etablissement[[#This Row],[COÛT TOTAL REALISE]]-Etablissement[[#This Row],[COÛT TOTAL REJET]]</f>
        <v>0</v>
      </c>
    </row>
    <row r="209" spans="1:16" ht="16.5" thickBot="1">
      <c r="A209" s="218" t="str">
        <f>IF(ISBLANK(Etablissement[[#This Row],[DATE]]),"",ROW(Etablissement[[#This Row],[NUM]])-ROW($A$19))</f>
        <v/>
      </c>
      <c r="B209" s="46"/>
      <c r="C209" s="128"/>
      <c r="D209" s="129"/>
      <c r="E209" s="128"/>
      <c r="F209" s="121"/>
      <c r="G209" s="121"/>
      <c r="H209" s="124">
        <f>SUM(Etablissement[[#This Row],[MONTANT CAF REALISE ]:[MONTANT DD ET AUTRES TAXES HTVA]])</f>
        <v>0</v>
      </c>
      <c r="I209" s="35"/>
      <c r="J209" s="119"/>
      <c r="K209" s="55">
        <f>IF(Etablissement[[#This Row],[MOTIF]]="",0,Etablissement[[#This Row],[MONTANT CAF REALISE ]])</f>
        <v>0</v>
      </c>
      <c r="L209" s="55">
        <f>IF(Etablissement[[#This Row],[MOTIF]]="",0,Etablissement[[#This Row],[MONTANT DD ET AUTRES TAXES HTVA]])</f>
        <v>0</v>
      </c>
      <c r="M209" s="59">
        <f>SUM(Etablissement[[#This Row],[MONTANT CAF REJETE]:[MONTANT DD ET AUTRES TAXES HTVA REJETE]])</f>
        <v>0</v>
      </c>
      <c r="N209" s="54"/>
      <c r="O209" s="51"/>
      <c r="P209" s="49">
        <f>Etablissement[[#This Row],[COÛT TOTAL REALISE]]-Etablissement[[#This Row],[COÛT TOTAL REJET]]</f>
        <v>0</v>
      </c>
    </row>
    <row r="210" spans="1:16" ht="16.5" thickBot="1">
      <c r="A210" s="218" t="str">
        <f>IF(ISBLANK(Etablissement[[#This Row],[DATE]]),"",ROW(Etablissement[[#This Row],[NUM]])-ROW($A$19))</f>
        <v/>
      </c>
      <c r="B210" s="46"/>
      <c r="C210" s="128"/>
      <c r="D210" s="129"/>
      <c r="E210" s="128"/>
      <c r="F210" s="121"/>
      <c r="G210" s="121"/>
      <c r="H210" s="124">
        <f>SUM(Etablissement[[#This Row],[MONTANT CAF REALISE ]:[MONTANT DD ET AUTRES TAXES HTVA]])</f>
        <v>0</v>
      </c>
      <c r="I210" s="35"/>
      <c r="J210" s="119"/>
      <c r="K210" s="55">
        <f>IF(Etablissement[[#This Row],[MOTIF]]="",0,Etablissement[[#This Row],[MONTANT CAF REALISE ]])</f>
        <v>0</v>
      </c>
      <c r="L210" s="55">
        <f>IF(Etablissement[[#This Row],[MOTIF]]="",0,Etablissement[[#This Row],[MONTANT DD ET AUTRES TAXES HTVA]])</f>
        <v>0</v>
      </c>
      <c r="M210" s="59">
        <f>SUM(Etablissement[[#This Row],[MONTANT CAF REJETE]:[MONTANT DD ET AUTRES TAXES HTVA REJETE]])</f>
        <v>0</v>
      </c>
      <c r="N210" s="54"/>
      <c r="O210" s="51"/>
      <c r="P210" s="49">
        <f>Etablissement[[#This Row],[COÛT TOTAL REALISE]]-Etablissement[[#This Row],[COÛT TOTAL REJET]]</f>
        <v>0</v>
      </c>
    </row>
    <row r="211" spans="1:16" ht="16.5" thickBot="1">
      <c r="A211" s="218" t="str">
        <f>IF(ISBLANK(Etablissement[[#This Row],[DATE]]),"",ROW(Etablissement[[#This Row],[NUM]])-ROW($A$19))</f>
        <v/>
      </c>
      <c r="B211" s="46"/>
      <c r="C211" s="128"/>
      <c r="D211" s="129"/>
      <c r="E211" s="128"/>
      <c r="F211" s="121"/>
      <c r="G211" s="121"/>
      <c r="H211" s="124">
        <f>SUM(Etablissement[[#This Row],[MONTANT CAF REALISE ]:[MONTANT DD ET AUTRES TAXES HTVA]])</f>
        <v>0</v>
      </c>
      <c r="I211" s="35"/>
      <c r="J211" s="119"/>
      <c r="K211" s="55">
        <f>IF(Etablissement[[#This Row],[MOTIF]]="",0,Etablissement[[#This Row],[MONTANT CAF REALISE ]])</f>
        <v>0</v>
      </c>
      <c r="L211" s="55">
        <f>IF(Etablissement[[#This Row],[MOTIF]]="",0,Etablissement[[#This Row],[MONTANT DD ET AUTRES TAXES HTVA]])</f>
        <v>0</v>
      </c>
      <c r="M211" s="59">
        <f>SUM(Etablissement[[#This Row],[MONTANT CAF REJETE]:[MONTANT DD ET AUTRES TAXES HTVA REJETE]])</f>
        <v>0</v>
      </c>
      <c r="N211" s="54"/>
      <c r="O211" s="51"/>
      <c r="P211" s="49">
        <f>Etablissement[[#This Row],[COÛT TOTAL REALISE]]-Etablissement[[#This Row],[COÛT TOTAL REJET]]</f>
        <v>0</v>
      </c>
    </row>
    <row r="212" spans="1:16" ht="16.5" thickBot="1">
      <c r="A212" s="218" t="str">
        <f>IF(ISBLANK(Etablissement[[#This Row],[DATE]]),"",ROW(Etablissement[[#This Row],[NUM]])-ROW($A$19))</f>
        <v/>
      </c>
      <c r="B212" s="46"/>
      <c r="C212" s="128"/>
      <c r="D212" s="129"/>
      <c r="E212" s="128"/>
      <c r="F212" s="121"/>
      <c r="G212" s="121"/>
      <c r="H212" s="124">
        <f>SUM(Etablissement[[#This Row],[MONTANT CAF REALISE ]:[MONTANT DD ET AUTRES TAXES HTVA]])</f>
        <v>0</v>
      </c>
      <c r="I212" s="35"/>
      <c r="J212" s="119"/>
      <c r="K212" s="55">
        <f>IF(Etablissement[[#This Row],[MOTIF]]="",0,Etablissement[[#This Row],[MONTANT CAF REALISE ]])</f>
        <v>0</v>
      </c>
      <c r="L212" s="55">
        <f>IF(Etablissement[[#This Row],[MOTIF]]="",0,Etablissement[[#This Row],[MONTANT DD ET AUTRES TAXES HTVA]])</f>
        <v>0</v>
      </c>
      <c r="M212" s="59">
        <f>SUM(Etablissement[[#This Row],[MONTANT CAF REJETE]:[MONTANT DD ET AUTRES TAXES HTVA REJETE]])</f>
        <v>0</v>
      </c>
      <c r="N212" s="54"/>
      <c r="O212" s="51"/>
      <c r="P212" s="49">
        <f>Etablissement[[#This Row],[COÛT TOTAL REALISE]]-Etablissement[[#This Row],[COÛT TOTAL REJET]]</f>
        <v>0</v>
      </c>
    </row>
    <row r="213" spans="1:16" ht="16.5" thickBot="1">
      <c r="A213" s="218" t="str">
        <f>IF(ISBLANK(Etablissement[[#This Row],[DATE]]),"",ROW(Etablissement[[#This Row],[NUM]])-ROW($A$19))</f>
        <v/>
      </c>
      <c r="B213" s="46"/>
      <c r="C213" s="128"/>
      <c r="D213" s="129"/>
      <c r="E213" s="128"/>
      <c r="F213" s="121"/>
      <c r="G213" s="121"/>
      <c r="H213" s="124">
        <f>SUM(Etablissement[[#This Row],[MONTANT CAF REALISE ]:[MONTANT DD ET AUTRES TAXES HTVA]])</f>
        <v>0</v>
      </c>
      <c r="I213" s="35"/>
      <c r="J213" s="119"/>
      <c r="K213" s="55">
        <f>IF(Etablissement[[#This Row],[MOTIF]]="",0,Etablissement[[#This Row],[MONTANT CAF REALISE ]])</f>
        <v>0</v>
      </c>
      <c r="L213" s="55">
        <f>IF(Etablissement[[#This Row],[MOTIF]]="",0,Etablissement[[#This Row],[MONTANT DD ET AUTRES TAXES HTVA]])</f>
        <v>0</v>
      </c>
      <c r="M213" s="59">
        <f>SUM(Etablissement[[#This Row],[MONTANT CAF REJETE]:[MONTANT DD ET AUTRES TAXES HTVA REJETE]])</f>
        <v>0</v>
      </c>
      <c r="N213" s="54"/>
      <c r="O213" s="51"/>
      <c r="P213" s="49">
        <f>Etablissement[[#This Row],[COÛT TOTAL REALISE]]-Etablissement[[#This Row],[COÛT TOTAL REJET]]</f>
        <v>0</v>
      </c>
    </row>
    <row r="214" spans="1:16" ht="16.5" thickBot="1">
      <c r="A214" s="218" t="str">
        <f>IF(ISBLANK(Etablissement[[#This Row],[DATE]]),"",ROW(Etablissement[[#This Row],[NUM]])-ROW($A$19))</f>
        <v/>
      </c>
      <c r="B214" s="46"/>
      <c r="C214" s="128"/>
      <c r="D214" s="129"/>
      <c r="E214" s="128"/>
      <c r="F214" s="121"/>
      <c r="G214" s="121"/>
      <c r="H214" s="124">
        <f>SUM(Etablissement[[#This Row],[MONTANT CAF REALISE ]:[MONTANT DD ET AUTRES TAXES HTVA]])</f>
        <v>0</v>
      </c>
      <c r="I214" s="35"/>
      <c r="J214" s="119"/>
      <c r="K214" s="55">
        <f>IF(Etablissement[[#This Row],[MOTIF]]="",0,Etablissement[[#This Row],[MONTANT CAF REALISE ]])</f>
        <v>0</v>
      </c>
      <c r="L214" s="55">
        <f>IF(Etablissement[[#This Row],[MOTIF]]="",0,Etablissement[[#This Row],[MONTANT DD ET AUTRES TAXES HTVA]])</f>
        <v>0</v>
      </c>
      <c r="M214" s="59">
        <f>SUM(Etablissement[[#This Row],[MONTANT CAF REJETE]:[MONTANT DD ET AUTRES TAXES HTVA REJETE]])</f>
        <v>0</v>
      </c>
      <c r="N214" s="54"/>
      <c r="O214" s="51"/>
      <c r="P214" s="49">
        <f>Etablissement[[#This Row],[COÛT TOTAL REALISE]]-Etablissement[[#This Row],[COÛT TOTAL REJET]]</f>
        <v>0</v>
      </c>
    </row>
    <row r="215" spans="1:16" ht="16.5" thickBot="1">
      <c r="A215" s="218" t="str">
        <f>IF(ISBLANK(Etablissement[[#This Row],[DATE]]),"",ROW(Etablissement[[#This Row],[NUM]])-ROW($A$19))</f>
        <v/>
      </c>
      <c r="B215" s="46"/>
      <c r="C215" s="128"/>
      <c r="D215" s="129"/>
      <c r="E215" s="128"/>
      <c r="F215" s="121"/>
      <c r="G215" s="121"/>
      <c r="H215" s="124">
        <f>SUM(Etablissement[[#This Row],[MONTANT CAF REALISE ]:[MONTANT DD ET AUTRES TAXES HTVA]])</f>
        <v>0</v>
      </c>
      <c r="I215" s="35"/>
      <c r="J215" s="119"/>
      <c r="K215" s="55">
        <f>IF(Etablissement[[#This Row],[MOTIF]]="",0,Etablissement[[#This Row],[MONTANT CAF REALISE ]])</f>
        <v>0</v>
      </c>
      <c r="L215" s="55">
        <f>IF(Etablissement[[#This Row],[MOTIF]]="",0,Etablissement[[#This Row],[MONTANT DD ET AUTRES TAXES HTVA]])</f>
        <v>0</v>
      </c>
      <c r="M215" s="59">
        <f>SUM(Etablissement[[#This Row],[MONTANT CAF REJETE]:[MONTANT DD ET AUTRES TAXES HTVA REJETE]])</f>
        <v>0</v>
      </c>
      <c r="N215" s="54"/>
      <c r="O215" s="51"/>
      <c r="P215" s="49">
        <f>Etablissement[[#This Row],[COÛT TOTAL REALISE]]-Etablissement[[#This Row],[COÛT TOTAL REJET]]</f>
        <v>0</v>
      </c>
    </row>
    <row r="216" spans="1:16" ht="16.5" thickBot="1">
      <c r="A216" s="218" t="str">
        <f>IF(ISBLANK(Etablissement[[#This Row],[DATE]]),"",ROW(Etablissement[[#This Row],[NUM]])-ROW($A$19))</f>
        <v/>
      </c>
      <c r="B216" s="46"/>
      <c r="C216" s="128"/>
      <c r="D216" s="129"/>
      <c r="E216" s="128"/>
      <c r="F216" s="121"/>
      <c r="G216" s="121"/>
      <c r="H216" s="124">
        <f>SUM(Etablissement[[#This Row],[MONTANT CAF REALISE ]:[MONTANT DD ET AUTRES TAXES HTVA]])</f>
        <v>0</v>
      </c>
      <c r="I216" s="35"/>
      <c r="J216" s="119"/>
      <c r="K216" s="55">
        <f>IF(Etablissement[[#This Row],[MOTIF]]="",0,Etablissement[[#This Row],[MONTANT CAF REALISE ]])</f>
        <v>0</v>
      </c>
      <c r="L216" s="55">
        <f>IF(Etablissement[[#This Row],[MOTIF]]="",0,Etablissement[[#This Row],[MONTANT DD ET AUTRES TAXES HTVA]])</f>
        <v>0</v>
      </c>
      <c r="M216" s="59">
        <f>SUM(Etablissement[[#This Row],[MONTANT CAF REJETE]:[MONTANT DD ET AUTRES TAXES HTVA REJETE]])</f>
        <v>0</v>
      </c>
      <c r="N216" s="54"/>
      <c r="O216" s="51"/>
      <c r="P216" s="49">
        <f>Etablissement[[#This Row],[COÛT TOTAL REALISE]]-Etablissement[[#This Row],[COÛT TOTAL REJET]]</f>
        <v>0</v>
      </c>
    </row>
    <row r="217" spans="1:16" ht="16.5" thickBot="1">
      <c r="A217" s="218" t="str">
        <f>IF(ISBLANK(Etablissement[[#This Row],[DATE]]),"",ROW(Etablissement[[#This Row],[NUM]])-ROW($A$19))</f>
        <v/>
      </c>
      <c r="B217" s="46"/>
      <c r="C217" s="128"/>
      <c r="D217" s="129"/>
      <c r="E217" s="128"/>
      <c r="F217" s="121"/>
      <c r="G217" s="121"/>
      <c r="H217" s="124">
        <f>SUM(Etablissement[[#This Row],[MONTANT CAF REALISE ]:[MONTANT DD ET AUTRES TAXES HTVA]])</f>
        <v>0</v>
      </c>
      <c r="I217" s="35"/>
      <c r="J217" s="119"/>
      <c r="K217" s="55">
        <f>IF(Etablissement[[#This Row],[MOTIF]]="",0,Etablissement[[#This Row],[MONTANT CAF REALISE ]])</f>
        <v>0</v>
      </c>
      <c r="L217" s="55">
        <f>IF(Etablissement[[#This Row],[MOTIF]]="",0,Etablissement[[#This Row],[MONTANT DD ET AUTRES TAXES HTVA]])</f>
        <v>0</v>
      </c>
      <c r="M217" s="59">
        <f>SUM(Etablissement[[#This Row],[MONTANT CAF REJETE]:[MONTANT DD ET AUTRES TAXES HTVA REJETE]])</f>
        <v>0</v>
      </c>
      <c r="N217" s="54"/>
      <c r="O217" s="51"/>
      <c r="P217" s="49">
        <f>Etablissement[[#This Row],[COÛT TOTAL REALISE]]-Etablissement[[#This Row],[COÛT TOTAL REJET]]</f>
        <v>0</v>
      </c>
    </row>
    <row r="218" spans="1:16" ht="16.5" thickBot="1">
      <c r="A218" s="218" t="str">
        <f>IF(ISBLANK(Etablissement[[#This Row],[DATE]]),"",ROW(Etablissement[[#This Row],[NUM]])-ROW($A$19))</f>
        <v/>
      </c>
      <c r="B218" s="46"/>
      <c r="C218" s="128"/>
      <c r="D218" s="129"/>
      <c r="E218" s="128"/>
      <c r="F218" s="121"/>
      <c r="G218" s="121"/>
      <c r="H218" s="124">
        <f>SUM(Etablissement[[#This Row],[MONTANT CAF REALISE ]:[MONTANT DD ET AUTRES TAXES HTVA]])</f>
        <v>0</v>
      </c>
      <c r="I218" s="35"/>
      <c r="J218" s="119"/>
      <c r="K218" s="55">
        <f>IF(Etablissement[[#This Row],[MOTIF]]="",0,Etablissement[[#This Row],[MONTANT CAF REALISE ]])</f>
        <v>0</v>
      </c>
      <c r="L218" s="55">
        <f>IF(Etablissement[[#This Row],[MOTIF]]="",0,Etablissement[[#This Row],[MONTANT DD ET AUTRES TAXES HTVA]])</f>
        <v>0</v>
      </c>
      <c r="M218" s="59">
        <f>SUM(Etablissement[[#This Row],[MONTANT CAF REJETE]:[MONTANT DD ET AUTRES TAXES HTVA REJETE]])</f>
        <v>0</v>
      </c>
      <c r="N218" s="54"/>
      <c r="O218" s="51"/>
      <c r="P218" s="49">
        <f>Etablissement[[#This Row],[COÛT TOTAL REALISE]]-Etablissement[[#This Row],[COÛT TOTAL REJET]]</f>
        <v>0</v>
      </c>
    </row>
    <row r="219" spans="1:16" ht="16.5" thickBot="1">
      <c r="A219" s="218" t="str">
        <f>IF(ISBLANK(Etablissement[[#This Row],[DATE]]),"",ROW(Etablissement[[#This Row],[NUM]])-ROW($A$19))</f>
        <v/>
      </c>
      <c r="B219" s="46"/>
      <c r="C219" s="128"/>
      <c r="D219" s="129"/>
      <c r="E219" s="128"/>
      <c r="F219" s="121"/>
      <c r="G219" s="121"/>
      <c r="H219" s="124">
        <f>SUM(Etablissement[[#This Row],[MONTANT CAF REALISE ]:[MONTANT DD ET AUTRES TAXES HTVA]])</f>
        <v>0</v>
      </c>
      <c r="I219" s="35"/>
      <c r="J219" s="119"/>
      <c r="K219" s="55">
        <f>IF(Etablissement[[#This Row],[MOTIF]]="",0,Etablissement[[#This Row],[MONTANT CAF REALISE ]])</f>
        <v>0</v>
      </c>
      <c r="L219" s="55">
        <f>IF(Etablissement[[#This Row],[MOTIF]]="",0,Etablissement[[#This Row],[MONTANT DD ET AUTRES TAXES HTVA]])</f>
        <v>0</v>
      </c>
      <c r="M219" s="59">
        <f>SUM(Etablissement[[#This Row],[MONTANT CAF REJETE]:[MONTANT DD ET AUTRES TAXES HTVA REJETE]])</f>
        <v>0</v>
      </c>
      <c r="N219" s="54"/>
      <c r="O219" s="51"/>
      <c r="P219" s="49">
        <f>Etablissement[[#This Row],[COÛT TOTAL REALISE]]-Etablissement[[#This Row],[COÛT TOTAL REJET]]</f>
        <v>0</v>
      </c>
    </row>
    <row r="220" spans="1:16" ht="16.5" thickBot="1">
      <c r="A220" s="218" t="str">
        <f>IF(ISBLANK(Etablissement[[#This Row],[DATE]]),"",ROW(Etablissement[[#This Row],[NUM]])-ROW($A$19))</f>
        <v/>
      </c>
      <c r="B220" s="46"/>
      <c r="C220" s="128"/>
      <c r="D220" s="129"/>
      <c r="E220" s="128"/>
      <c r="F220" s="121"/>
      <c r="G220" s="121"/>
      <c r="H220" s="124">
        <f>SUM(Etablissement[[#This Row],[MONTANT CAF REALISE ]:[MONTANT DD ET AUTRES TAXES HTVA]])</f>
        <v>0</v>
      </c>
      <c r="I220" s="35"/>
      <c r="J220" s="119"/>
      <c r="K220" s="55">
        <f>IF(Etablissement[[#This Row],[MOTIF]]="",0,Etablissement[[#This Row],[MONTANT CAF REALISE ]])</f>
        <v>0</v>
      </c>
      <c r="L220" s="55">
        <f>IF(Etablissement[[#This Row],[MOTIF]]="",0,Etablissement[[#This Row],[MONTANT DD ET AUTRES TAXES HTVA]])</f>
        <v>0</v>
      </c>
      <c r="M220" s="59">
        <f>SUM(Etablissement[[#This Row],[MONTANT CAF REJETE]:[MONTANT DD ET AUTRES TAXES HTVA REJETE]])</f>
        <v>0</v>
      </c>
      <c r="N220" s="54"/>
      <c r="O220" s="51"/>
      <c r="P220" s="49">
        <f>Etablissement[[#This Row],[COÛT TOTAL REALISE]]-Etablissement[[#This Row],[COÛT TOTAL REJET]]</f>
        <v>0</v>
      </c>
    </row>
    <row r="221" spans="1:16" ht="16.5" thickBot="1">
      <c r="A221" s="218" t="str">
        <f>IF(ISBLANK(Etablissement[[#This Row],[DATE]]),"",ROW(Etablissement[[#This Row],[NUM]])-ROW($A$19))</f>
        <v/>
      </c>
      <c r="B221" s="46"/>
      <c r="C221" s="128"/>
      <c r="D221" s="129"/>
      <c r="E221" s="128"/>
      <c r="F221" s="121"/>
      <c r="G221" s="121"/>
      <c r="H221" s="124">
        <f>SUM(Etablissement[[#This Row],[MONTANT CAF REALISE ]:[MONTANT DD ET AUTRES TAXES HTVA]])</f>
        <v>0</v>
      </c>
      <c r="I221" s="35"/>
      <c r="J221" s="119"/>
      <c r="K221" s="55">
        <f>IF(Etablissement[[#This Row],[MOTIF]]="",0,Etablissement[[#This Row],[MONTANT CAF REALISE ]])</f>
        <v>0</v>
      </c>
      <c r="L221" s="55">
        <f>IF(Etablissement[[#This Row],[MOTIF]]="",0,Etablissement[[#This Row],[MONTANT DD ET AUTRES TAXES HTVA]])</f>
        <v>0</v>
      </c>
      <c r="M221" s="59">
        <f>SUM(Etablissement[[#This Row],[MONTANT CAF REJETE]:[MONTANT DD ET AUTRES TAXES HTVA REJETE]])</f>
        <v>0</v>
      </c>
      <c r="N221" s="54"/>
      <c r="O221" s="51"/>
      <c r="P221" s="49">
        <f>Etablissement[[#This Row],[COÛT TOTAL REALISE]]-Etablissement[[#This Row],[COÛT TOTAL REJET]]</f>
        <v>0</v>
      </c>
    </row>
    <row r="222" spans="1:16" ht="16.5" thickBot="1">
      <c r="A222" s="218" t="str">
        <f>IF(ISBLANK(Etablissement[[#This Row],[DATE]]),"",ROW(Etablissement[[#This Row],[NUM]])-ROW($A$19))</f>
        <v/>
      </c>
      <c r="B222" s="46"/>
      <c r="C222" s="128"/>
      <c r="D222" s="129"/>
      <c r="E222" s="128"/>
      <c r="F222" s="121"/>
      <c r="G222" s="121"/>
      <c r="H222" s="124">
        <f>SUM(Etablissement[[#This Row],[MONTANT CAF REALISE ]:[MONTANT DD ET AUTRES TAXES HTVA]])</f>
        <v>0</v>
      </c>
      <c r="I222" s="35"/>
      <c r="J222" s="119"/>
      <c r="K222" s="55">
        <f>IF(Etablissement[[#This Row],[MOTIF]]="",0,Etablissement[[#This Row],[MONTANT CAF REALISE ]])</f>
        <v>0</v>
      </c>
      <c r="L222" s="55">
        <f>IF(Etablissement[[#This Row],[MOTIF]]="",0,Etablissement[[#This Row],[MONTANT DD ET AUTRES TAXES HTVA]])</f>
        <v>0</v>
      </c>
      <c r="M222" s="59">
        <f>SUM(Etablissement[[#This Row],[MONTANT CAF REJETE]:[MONTANT DD ET AUTRES TAXES HTVA REJETE]])</f>
        <v>0</v>
      </c>
      <c r="N222" s="54"/>
      <c r="O222" s="51"/>
      <c r="P222" s="49">
        <f>Etablissement[[#This Row],[COÛT TOTAL REALISE]]-Etablissement[[#This Row],[COÛT TOTAL REJET]]</f>
        <v>0</v>
      </c>
    </row>
    <row r="223" spans="1:16" ht="16.5" thickBot="1">
      <c r="A223" s="218" t="str">
        <f>IF(ISBLANK(Etablissement[[#This Row],[DATE]]),"",ROW(Etablissement[[#This Row],[NUM]])-ROW($A$19))</f>
        <v/>
      </c>
      <c r="B223" s="46"/>
      <c r="C223" s="128"/>
      <c r="D223" s="129"/>
      <c r="E223" s="128"/>
      <c r="F223" s="121"/>
      <c r="G223" s="121"/>
      <c r="H223" s="124">
        <f>SUM(Etablissement[[#This Row],[MONTANT CAF REALISE ]:[MONTANT DD ET AUTRES TAXES HTVA]])</f>
        <v>0</v>
      </c>
      <c r="I223" s="35"/>
      <c r="J223" s="119"/>
      <c r="K223" s="55">
        <f>IF(Etablissement[[#This Row],[MOTIF]]="",0,Etablissement[[#This Row],[MONTANT CAF REALISE ]])</f>
        <v>0</v>
      </c>
      <c r="L223" s="55">
        <f>IF(Etablissement[[#This Row],[MOTIF]]="",0,Etablissement[[#This Row],[MONTANT DD ET AUTRES TAXES HTVA]])</f>
        <v>0</v>
      </c>
      <c r="M223" s="59">
        <f>SUM(Etablissement[[#This Row],[MONTANT CAF REJETE]:[MONTANT DD ET AUTRES TAXES HTVA REJETE]])</f>
        <v>0</v>
      </c>
      <c r="N223" s="54"/>
      <c r="O223" s="51"/>
      <c r="P223" s="49">
        <f>Etablissement[[#This Row],[COÛT TOTAL REALISE]]-Etablissement[[#This Row],[COÛT TOTAL REJET]]</f>
        <v>0</v>
      </c>
    </row>
    <row r="224" spans="1:16" ht="16.5" thickBot="1">
      <c r="A224" s="218" t="str">
        <f>IF(ISBLANK(Etablissement[[#This Row],[DATE]]),"",ROW(Etablissement[[#This Row],[NUM]])-ROW($A$19))</f>
        <v/>
      </c>
      <c r="B224" s="46"/>
      <c r="C224" s="128"/>
      <c r="D224" s="129"/>
      <c r="E224" s="128"/>
      <c r="F224" s="121"/>
      <c r="G224" s="121"/>
      <c r="H224" s="124">
        <f>SUM(Etablissement[[#This Row],[MONTANT CAF REALISE ]:[MONTANT DD ET AUTRES TAXES HTVA]])</f>
        <v>0</v>
      </c>
      <c r="I224" s="35"/>
      <c r="J224" s="119"/>
      <c r="K224" s="55">
        <f>IF(Etablissement[[#This Row],[MOTIF]]="",0,Etablissement[[#This Row],[MONTANT CAF REALISE ]])</f>
        <v>0</v>
      </c>
      <c r="L224" s="55">
        <f>IF(Etablissement[[#This Row],[MOTIF]]="",0,Etablissement[[#This Row],[MONTANT DD ET AUTRES TAXES HTVA]])</f>
        <v>0</v>
      </c>
      <c r="M224" s="59">
        <f>SUM(Etablissement[[#This Row],[MONTANT CAF REJETE]:[MONTANT DD ET AUTRES TAXES HTVA REJETE]])</f>
        <v>0</v>
      </c>
      <c r="N224" s="54"/>
      <c r="O224" s="51"/>
      <c r="P224" s="49">
        <f>Etablissement[[#This Row],[COÛT TOTAL REALISE]]-Etablissement[[#This Row],[COÛT TOTAL REJET]]</f>
        <v>0</v>
      </c>
    </row>
    <row r="225" spans="1:16" ht="16.5" thickBot="1">
      <c r="A225" s="218" t="str">
        <f>IF(ISBLANK(Etablissement[[#This Row],[DATE]]),"",ROW(Etablissement[[#This Row],[NUM]])-ROW($A$19))</f>
        <v/>
      </c>
      <c r="B225" s="46"/>
      <c r="C225" s="128"/>
      <c r="D225" s="129"/>
      <c r="E225" s="128"/>
      <c r="F225" s="121"/>
      <c r="G225" s="121"/>
      <c r="H225" s="124">
        <f>SUM(Etablissement[[#This Row],[MONTANT CAF REALISE ]:[MONTANT DD ET AUTRES TAXES HTVA]])</f>
        <v>0</v>
      </c>
      <c r="I225" s="35"/>
      <c r="J225" s="119"/>
      <c r="K225" s="55">
        <f>IF(Etablissement[[#This Row],[MOTIF]]="",0,Etablissement[[#This Row],[MONTANT CAF REALISE ]])</f>
        <v>0</v>
      </c>
      <c r="L225" s="55">
        <f>IF(Etablissement[[#This Row],[MOTIF]]="",0,Etablissement[[#This Row],[MONTANT DD ET AUTRES TAXES HTVA]])</f>
        <v>0</v>
      </c>
      <c r="M225" s="59">
        <f>SUM(Etablissement[[#This Row],[MONTANT CAF REJETE]:[MONTANT DD ET AUTRES TAXES HTVA REJETE]])</f>
        <v>0</v>
      </c>
      <c r="N225" s="54"/>
      <c r="O225" s="51"/>
      <c r="P225" s="49">
        <f>Etablissement[[#This Row],[COÛT TOTAL REALISE]]-Etablissement[[#This Row],[COÛT TOTAL REJET]]</f>
        <v>0</v>
      </c>
    </row>
    <row r="226" spans="1:16" ht="16.5" thickBot="1">
      <c r="A226" s="218" t="str">
        <f>IF(ISBLANK(Etablissement[[#This Row],[DATE]]),"",ROW(Etablissement[[#This Row],[NUM]])-ROW($A$19))</f>
        <v/>
      </c>
      <c r="B226" s="46"/>
      <c r="C226" s="128"/>
      <c r="D226" s="129"/>
      <c r="E226" s="128"/>
      <c r="F226" s="121"/>
      <c r="G226" s="121"/>
      <c r="H226" s="124">
        <f>SUM(Etablissement[[#This Row],[MONTANT CAF REALISE ]:[MONTANT DD ET AUTRES TAXES HTVA]])</f>
        <v>0</v>
      </c>
      <c r="I226" s="35"/>
      <c r="J226" s="119"/>
      <c r="K226" s="55">
        <f>IF(Etablissement[[#This Row],[MOTIF]]="",0,Etablissement[[#This Row],[MONTANT CAF REALISE ]])</f>
        <v>0</v>
      </c>
      <c r="L226" s="55">
        <f>IF(Etablissement[[#This Row],[MOTIF]]="",0,Etablissement[[#This Row],[MONTANT DD ET AUTRES TAXES HTVA]])</f>
        <v>0</v>
      </c>
      <c r="M226" s="59">
        <f>SUM(Etablissement[[#This Row],[MONTANT CAF REJETE]:[MONTANT DD ET AUTRES TAXES HTVA REJETE]])</f>
        <v>0</v>
      </c>
      <c r="N226" s="54"/>
      <c r="O226" s="51"/>
      <c r="P226" s="49">
        <f>Etablissement[[#This Row],[COÛT TOTAL REALISE]]-Etablissement[[#This Row],[COÛT TOTAL REJET]]</f>
        <v>0</v>
      </c>
    </row>
    <row r="227" spans="1:16" ht="16.5" thickBot="1">
      <c r="A227" s="218" t="str">
        <f>IF(ISBLANK(Etablissement[[#This Row],[DATE]]),"",ROW(Etablissement[[#This Row],[NUM]])-ROW($A$19))</f>
        <v/>
      </c>
      <c r="B227" s="46"/>
      <c r="C227" s="128"/>
      <c r="D227" s="129"/>
      <c r="E227" s="128"/>
      <c r="F227" s="121"/>
      <c r="G227" s="121"/>
      <c r="H227" s="124">
        <f>SUM(Etablissement[[#This Row],[MONTANT CAF REALISE ]:[MONTANT DD ET AUTRES TAXES HTVA]])</f>
        <v>0</v>
      </c>
      <c r="I227" s="35"/>
      <c r="J227" s="119"/>
      <c r="K227" s="55">
        <f>IF(Etablissement[[#This Row],[MOTIF]]="",0,Etablissement[[#This Row],[MONTANT CAF REALISE ]])</f>
        <v>0</v>
      </c>
      <c r="L227" s="55">
        <f>IF(Etablissement[[#This Row],[MOTIF]]="",0,Etablissement[[#This Row],[MONTANT DD ET AUTRES TAXES HTVA]])</f>
        <v>0</v>
      </c>
      <c r="M227" s="59">
        <f>SUM(Etablissement[[#This Row],[MONTANT CAF REJETE]:[MONTANT DD ET AUTRES TAXES HTVA REJETE]])</f>
        <v>0</v>
      </c>
      <c r="N227" s="54"/>
      <c r="O227" s="51"/>
      <c r="P227" s="49">
        <f>Etablissement[[#This Row],[COÛT TOTAL REALISE]]-Etablissement[[#This Row],[COÛT TOTAL REJET]]</f>
        <v>0</v>
      </c>
    </row>
    <row r="228" spans="1:16" ht="16.5" thickBot="1">
      <c r="A228" s="218" t="str">
        <f>IF(ISBLANK(Etablissement[[#This Row],[DATE]]),"",ROW(Etablissement[[#This Row],[NUM]])-ROW($A$19))</f>
        <v/>
      </c>
      <c r="B228" s="46"/>
      <c r="C228" s="128"/>
      <c r="D228" s="129"/>
      <c r="E228" s="128"/>
      <c r="F228" s="121"/>
      <c r="G228" s="121"/>
      <c r="H228" s="124">
        <f>SUM(Etablissement[[#This Row],[MONTANT CAF REALISE ]:[MONTANT DD ET AUTRES TAXES HTVA]])</f>
        <v>0</v>
      </c>
      <c r="I228" s="35"/>
      <c r="J228" s="119"/>
      <c r="K228" s="55">
        <f>IF(Etablissement[[#This Row],[MOTIF]]="",0,Etablissement[[#This Row],[MONTANT CAF REALISE ]])</f>
        <v>0</v>
      </c>
      <c r="L228" s="55">
        <f>IF(Etablissement[[#This Row],[MOTIF]]="",0,Etablissement[[#This Row],[MONTANT DD ET AUTRES TAXES HTVA]])</f>
        <v>0</v>
      </c>
      <c r="M228" s="59">
        <f>SUM(Etablissement[[#This Row],[MONTANT CAF REJETE]:[MONTANT DD ET AUTRES TAXES HTVA REJETE]])</f>
        <v>0</v>
      </c>
      <c r="N228" s="54"/>
      <c r="O228" s="51"/>
      <c r="P228" s="49">
        <f>Etablissement[[#This Row],[COÛT TOTAL REALISE]]-Etablissement[[#This Row],[COÛT TOTAL REJET]]</f>
        <v>0</v>
      </c>
    </row>
    <row r="229" spans="1:16" ht="16.5" thickBot="1">
      <c r="A229" s="218" t="str">
        <f>IF(ISBLANK(Etablissement[[#This Row],[DATE]]),"",ROW(Etablissement[[#This Row],[NUM]])-ROW($A$19))</f>
        <v/>
      </c>
      <c r="B229" s="46"/>
      <c r="C229" s="128"/>
      <c r="D229" s="129"/>
      <c r="E229" s="128"/>
      <c r="F229" s="121"/>
      <c r="G229" s="121"/>
      <c r="H229" s="124">
        <f>SUM(Etablissement[[#This Row],[MONTANT CAF REALISE ]:[MONTANT DD ET AUTRES TAXES HTVA]])</f>
        <v>0</v>
      </c>
      <c r="I229" s="35"/>
      <c r="J229" s="119"/>
      <c r="K229" s="55">
        <f>IF(Etablissement[[#This Row],[MOTIF]]="",0,Etablissement[[#This Row],[MONTANT CAF REALISE ]])</f>
        <v>0</v>
      </c>
      <c r="L229" s="55">
        <f>IF(Etablissement[[#This Row],[MOTIF]]="",0,Etablissement[[#This Row],[MONTANT DD ET AUTRES TAXES HTVA]])</f>
        <v>0</v>
      </c>
      <c r="M229" s="59">
        <f>SUM(Etablissement[[#This Row],[MONTANT CAF REJETE]:[MONTANT DD ET AUTRES TAXES HTVA REJETE]])</f>
        <v>0</v>
      </c>
      <c r="N229" s="54"/>
      <c r="O229" s="51"/>
      <c r="P229" s="49">
        <f>Etablissement[[#This Row],[COÛT TOTAL REALISE]]-Etablissement[[#This Row],[COÛT TOTAL REJET]]</f>
        <v>0</v>
      </c>
    </row>
    <row r="230" spans="1:16" ht="16.5" thickBot="1">
      <c r="A230" s="218" t="str">
        <f>IF(ISBLANK(Etablissement[[#This Row],[DATE]]),"",ROW(Etablissement[[#This Row],[NUM]])-ROW($A$19))</f>
        <v/>
      </c>
      <c r="B230" s="46"/>
      <c r="C230" s="128"/>
      <c r="D230" s="129"/>
      <c r="E230" s="128"/>
      <c r="F230" s="121"/>
      <c r="G230" s="121"/>
      <c r="H230" s="124">
        <f>SUM(Etablissement[[#This Row],[MONTANT CAF REALISE ]:[MONTANT DD ET AUTRES TAXES HTVA]])</f>
        <v>0</v>
      </c>
      <c r="I230" s="35"/>
      <c r="J230" s="119"/>
      <c r="K230" s="55">
        <f>IF(Etablissement[[#This Row],[MOTIF]]="",0,Etablissement[[#This Row],[MONTANT CAF REALISE ]])</f>
        <v>0</v>
      </c>
      <c r="L230" s="55">
        <f>IF(Etablissement[[#This Row],[MOTIF]]="",0,Etablissement[[#This Row],[MONTANT DD ET AUTRES TAXES HTVA]])</f>
        <v>0</v>
      </c>
      <c r="M230" s="59">
        <f>SUM(Etablissement[[#This Row],[MONTANT CAF REJETE]:[MONTANT DD ET AUTRES TAXES HTVA REJETE]])</f>
        <v>0</v>
      </c>
      <c r="N230" s="54"/>
      <c r="O230" s="51"/>
      <c r="P230" s="49">
        <f>Etablissement[[#This Row],[COÛT TOTAL REALISE]]-Etablissement[[#This Row],[COÛT TOTAL REJET]]</f>
        <v>0</v>
      </c>
    </row>
    <row r="231" spans="1:16" ht="16.5" thickBot="1">
      <c r="A231" s="218" t="str">
        <f>IF(ISBLANK(Etablissement[[#This Row],[DATE]]),"",ROW(Etablissement[[#This Row],[NUM]])-ROW($A$19))</f>
        <v/>
      </c>
      <c r="B231" s="46"/>
      <c r="C231" s="128"/>
      <c r="D231" s="129"/>
      <c r="E231" s="128"/>
      <c r="F231" s="121"/>
      <c r="G231" s="121"/>
      <c r="H231" s="124">
        <f>SUM(Etablissement[[#This Row],[MONTANT CAF REALISE ]:[MONTANT DD ET AUTRES TAXES HTVA]])</f>
        <v>0</v>
      </c>
      <c r="I231" s="35"/>
      <c r="J231" s="119"/>
      <c r="K231" s="55">
        <f>IF(Etablissement[[#This Row],[MOTIF]]="",0,Etablissement[[#This Row],[MONTANT CAF REALISE ]])</f>
        <v>0</v>
      </c>
      <c r="L231" s="55">
        <f>IF(Etablissement[[#This Row],[MOTIF]]="",0,Etablissement[[#This Row],[MONTANT DD ET AUTRES TAXES HTVA]])</f>
        <v>0</v>
      </c>
      <c r="M231" s="59">
        <f>SUM(Etablissement[[#This Row],[MONTANT CAF REJETE]:[MONTANT DD ET AUTRES TAXES HTVA REJETE]])</f>
        <v>0</v>
      </c>
      <c r="N231" s="54"/>
      <c r="O231" s="51"/>
      <c r="P231" s="49">
        <f>Etablissement[[#This Row],[COÛT TOTAL REALISE]]-Etablissement[[#This Row],[COÛT TOTAL REJET]]</f>
        <v>0</v>
      </c>
    </row>
    <row r="232" spans="1:16" ht="16.5" thickBot="1">
      <c r="A232" s="218" t="str">
        <f>IF(ISBLANK(Etablissement[[#This Row],[DATE]]),"",ROW(Etablissement[[#This Row],[NUM]])-ROW($A$19))</f>
        <v/>
      </c>
      <c r="B232" s="46"/>
      <c r="C232" s="128"/>
      <c r="D232" s="129"/>
      <c r="E232" s="128"/>
      <c r="F232" s="121"/>
      <c r="G232" s="121"/>
      <c r="H232" s="124">
        <f>SUM(Etablissement[[#This Row],[MONTANT CAF REALISE ]:[MONTANT DD ET AUTRES TAXES HTVA]])</f>
        <v>0</v>
      </c>
      <c r="I232" s="35"/>
      <c r="J232" s="119"/>
      <c r="K232" s="55">
        <f>IF(Etablissement[[#This Row],[MOTIF]]="",0,Etablissement[[#This Row],[MONTANT CAF REALISE ]])</f>
        <v>0</v>
      </c>
      <c r="L232" s="55">
        <f>IF(Etablissement[[#This Row],[MOTIF]]="",0,Etablissement[[#This Row],[MONTANT DD ET AUTRES TAXES HTVA]])</f>
        <v>0</v>
      </c>
      <c r="M232" s="59">
        <f>SUM(Etablissement[[#This Row],[MONTANT CAF REJETE]:[MONTANT DD ET AUTRES TAXES HTVA REJETE]])</f>
        <v>0</v>
      </c>
      <c r="N232" s="54"/>
      <c r="O232" s="51"/>
      <c r="P232" s="49">
        <f>Etablissement[[#This Row],[COÛT TOTAL REALISE]]-Etablissement[[#This Row],[COÛT TOTAL REJET]]</f>
        <v>0</v>
      </c>
    </row>
    <row r="233" spans="1:16">
      <c r="I233" s="35"/>
    </row>
    <row r="234" spans="1:16">
      <c r="I234" s="35"/>
    </row>
  </sheetData>
  <sheetProtection algorithmName="SHA-512" hashValue="gzKB/boojlGGZNzULDyyBm45HOMCQnaLVStgxHYB/3DS1sZyXo9LE52vY1BZ36OVtj4I246H+9Lzw4VfbBQ2UQ==" saltValue="1Zczq8o4C5APNPxIhe41BA==" spinCount="100000" sheet="1" objects="1" scenarios="1" insertHyperlinks="0"/>
  <mergeCells count="11">
    <mergeCell ref="J14:N14"/>
    <mergeCell ref="D2:H2"/>
    <mergeCell ref="D4:H4"/>
    <mergeCell ref="D6:H6"/>
    <mergeCell ref="A9:N9"/>
    <mergeCell ref="A11:K11"/>
    <mergeCell ref="B14:B15"/>
    <mergeCell ref="C14:C15"/>
    <mergeCell ref="D14:D15"/>
    <mergeCell ref="E14:E15"/>
    <mergeCell ref="F14:H14"/>
  </mergeCells>
  <phoneticPr fontId="15" type="noConversion"/>
  <conditionalFormatting sqref="A20:M232">
    <cfRule type="notContainsBlanks" dxfId="207" priority="4">
      <formula>LEN(TRIM(A20))&gt;0</formula>
    </cfRule>
  </conditionalFormatting>
  <conditionalFormatting sqref="D2">
    <cfRule type="notContainsBlanks" dxfId="206" priority="3">
      <formula>LEN(TRIM(D2))&gt;0</formula>
    </cfRule>
  </conditionalFormatting>
  <conditionalFormatting sqref="D4">
    <cfRule type="notContainsBlanks" dxfId="205" priority="2">
      <formula>LEN(TRIM(D4))&gt;0</formula>
    </cfRule>
  </conditionalFormatting>
  <conditionalFormatting sqref="D6">
    <cfRule type="notContainsBlanks" dxfId="204" priority="1">
      <formula>LEN(TRIM(D6))&gt;0</formula>
    </cfRule>
  </conditionalFormatting>
  <pageMargins left="0.7" right="0.7" top="0.75" bottom="0.75" header="0.3" footer="0.3"/>
  <pageSetup paperSize="9" orientation="portrait" r:id="rId1"/>
  <ignoredErrors>
    <ignoredError sqref="F19:G19" unlockedFormula="1"/>
    <ignoredError sqref="H19 K19:M19" calculatedColumn="1"/>
  </ignoredErrors>
  <legacy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14E1A5A1-0457-41D1-9BDF-9F416C89908B}">
          <x14:formula1>
            <xm:f>RESSOURCE!$B$3:$B$17</xm:f>
          </x14:formula1>
          <xm:sqref>J20:J232</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A98DC4-2D90-42EE-97A9-0E6CDFF8EE0E}">
  <sheetPr codeName="Feuil4"/>
  <dimension ref="A1:P119"/>
  <sheetViews>
    <sheetView topLeftCell="C5" zoomScale="80" zoomScaleNormal="80" workbookViewId="0">
      <selection activeCell="G21" sqref="G21:G117"/>
    </sheetView>
  </sheetViews>
  <sheetFormatPr baseColWidth="10" defaultColWidth="10.625" defaultRowHeight="15"/>
  <cols>
    <col min="1" max="1" width="9.75" style="37" customWidth="1"/>
    <col min="2" max="2" width="16.875" style="37" bestFit="1" customWidth="1"/>
    <col min="3" max="3" width="29.125" style="37" bestFit="1" customWidth="1"/>
    <col min="4" max="4" width="17.375" style="37" customWidth="1"/>
    <col min="5" max="5" width="30.75" style="37" customWidth="1"/>
    <col min="6" max="6" width="16.625" style="37" customWidth="1"/>
    <col min="7" max="7" width="17.75" style="37" customWidth="1"/>
    <col min="8" max="8" width="22" style="37" customWidth="1"/>
    <col min="9" max="9" width="9.25" style="38" customWidth="1"/>
    <col min="10" max="10" width="23.375" style="38" bestFit="1" customWidth="1"/>
    <col min="11" max="11" width="21.125" style="38" customWidth="1"/>
    <col min="12" max="12" width="19.625" style="38" customWidth="1"/>
    <col min="13" max="13" width="18.5" style="37" customWidth="1"/>
    <col min="14" max="14" width="14.125" style="37" customWidth="1"/>
    <col min="15" max="15" width="9.875" style="37" customWidth="1"/>
    <col min="16" max="16" width="21.375" style="39" bestFit="1" customWidth="1"/>
    <col min="17" max="16384" width="10.625" style="37"/>
  </cols>
  <sheetData>
    <row r="1" spans="1:16" s="29" customFormat="1" ht="22.9" customHeight="1">
      <c r="A1" s="64"/>
      <c r="B1" s="64"/>
      <c r="C1" s="64"/>
      <c r="D1" s="65"/>
      <c r="E1" s="64"/>
      <c r="F1" s="64"/>
      <c r="G1" s="64"/>
      <c r="H1" s="66"/>
      <c r="I1" s="64"/>
      <c r="J1" s="64"/>
      <c r="K1" s="64"/>
      <c r="L1" s="64"/>
      <c r="M1" s="64"/>
      <c r="N1" s="64"/>
      <c r="O1" s="64"/>
      <c r="P1" s="67"/>
    </row>
    <row r="2" spans="1:16" s="29" customFormat="1" ht="22.9" customHeight="1">
      <c r="A2" s="64"/>
      <c r="B2" s="64"/>
      <c r="C2" s="68" t="s">
        <v>4</v>
      </c>
      <c r="D2" s="223">
        <f>'GUIDE D''UTILISATION'!C2</f>
        <v>0</v>
      </c>
      <c r="E2" s="224"/>
      <c r="F2" s="224"/>
      <c r="G2" s="224"/>
      <c r="H2" s="225"/>
      <c r="I2" s="64"/>
      <c r="J2" s="64"/>
      <c r="K2" s="64"/>
      <c r="L2" s="64"/>
      <c r="M2" s="64"/>
      <c r="N2" s="64"/>
      <c r="O2" s="64"/>
      <c r="P2" s="67"/>
    </row>
    <row r="3" spans="1:16" s="29" customFormat="1" ht="22.9" customHeight="1">
      <c r="A3" s="64"/>
      <c r="B3" s="64"/>
      <c r="C3" s="64"/>
      <c r="D3" s="65"/>
      <c r="E3" s="64"/>
      <c r="F3" s="64"/>
      <c r="G3" s="64"/>
      <c r="H3" s="66"/>
      <c r="I3" s="64"/>
      <c r="J3" s="64"/>
      <c r="K3" s="64"/>
      <c r="L3" s="64"/>
      <c r="M3" s="64"/>
      <c r="N3" s="64"/>
      <c r="O3" s="64"/>
      <c r="P3" s="67"/>
    </row>
    <row r="4" spans="1:16" s="29" customFormat="1" ht="22.9" customHeight="1">
      <c r="A4" s="64"/>
      <c r="B4" s="64"/>
      <c r="C4" s="68" t="s">
        <v>5</v>
      </c>
      <c r="D4" s="223">
        <f>'GUIDE D''UTILISATION'!C4</f>
        <v>0</v>
      </c>
      <c r="E4" s="224"/>
      <c r="F4" s="224"/>
      <c r="G4" s="224"/>
      <c r="H4" s="225"/>
      <c r="I4" s="64"/>
      <c r="J4" s="64"/>
      <c r="K4" s="64"/>
      <c r="L4" s="64"/>
      <c r="M4" s="64"/>
      <c r="N4" s="64"/>
      <c r="O4" s="64"/>
      <c r="P4" s="67"/>
    </row>
    <row r="5" spans="1:16" s="29" customFormat="1" ht="22.9" customHeight="1">
      <c r="A5" s="64"/>
      <c r="B5" s="64"/>
      <c r="C5" s="64"/>
      <c r="D5" s="64"/>
      <c r="E5" s="64"/>
      <c r="F5" s="64"/>
      <c r="G5" s="64"/>
      <c r="H5" s="66"/>
      <c r="I5" s="64"/>
      <c r="J5" s="64"/>
      <c r="K5" s="64"/>
      <c r="L5" s="64"/>
      <c r="M5" s="64"/>
      <c r="N5" s="64"/>
      <c r="O5" s="64"/>
      <c r="P5" s="67"/>
    </row>
    <row r="6" spans="1:16" s="29" customFormat="1" ht="22.9" customHeight="1">
      <c r="A6" s="64"/>
      <c r="B6" s="64"/>
      <c r="C6" s="68" t="s">
        <v>6</v>
      </c>
      <c r="D6" s="227">
        <f>'GUIDE D''UTILISATION'!C6</f>
        <v>0</v>
      </c>
      <c r="E6" s="228"/>
      <c r="F6" s="228"/>
      <c r="G6" s="228"/>
      <c r="H6" s="229"/>
      <c r="I6" s="64"/>
      <c r="J6" s="64"/>
      <c r="K6" s="64"/>
      <c r="L6" s="64"/>
      <c r="M6" s="64"/>
      <c r="N6" s="64"/>
      <c r="O6" s="64"/>
      <c r="P6" s="67"/>
    </row>
    <row r="7" spans="1:16" s="29" customFormat="1" ht="22.9" customHeight="1">
      <c r="A7" s="64"/>
      <c r="B7" s="64"/>
      <c r="C7" s="64"/>
      <c r="D7" s="65"/>
      <c r="E7" s="64"/>
      <c r="F7" s="64"/>
      <c r="G7" s="64"/>
      <c r="H7" s="66"/>
      <c r="I7" s="64"/>
      <c r="J7" s="64"/>
      <c r="K7" s="64"/>
      <c r="L7" s="64"/>
      <c r="M7" s="64"/>
      <c r="N7" s="64"/>
      <c r="O7" s="64"/>
      <c r="P7" s="67"/>
    </row>
    <row r="8" spans="1:16" s="29" customFormat="1" ht="22.9" customHeight="1">
      <c r="A8" s="64"/>
      <c r="B8" s="64"/>
      <c r="C8" s="64"/>
      <c r="D8" s="65"/>
      <c r="E8" s="64"/>
      <c r="F8" s="64"/>
      <c r="G8" s="64"/>
      <c r="H8" s="66"/>
      <c r="I8" s="64"/>
      <c r="J8" s="64"/>
      <c r="K8" s="64"/>
      <c r="L8" s="64"/>
      <c r="M8" s="64"/>
      <c r="N8" s="64"/>
      <c r="O8" s="64"/>
      <c r="P8" s="67"/>
    </row>
    <row r="9" spans="1:16" s="29" customFormat="1" ht="22.9" customHeight="1">
      <c r="A9" s="230" t="s">
        <v>7</v>
      </c>
      <c r="B9" s="231"/>
      <c r="C9" s="231"/>
      <c r="D9" s="231"/>
      <c r="E9" s="231"/>
      <c r="F9" s="231"/>
      <c r="G9" s="231"/>
      <c r="H9" s="231"/>
      <c r="I9" s="231"/>
      <c r="J9" s="231"/>
      <c r="K9" s="231"/>
      <c r="L9" s="231"/>
      <c r="M9" s="231"/>
      <c r="N9" s="231"/>
      <c r="O9" s="69"/>
      <c r="P9" s="69"/>
    </row>
    <row r="10" spans="1:16" s="29" customFormat="1" ht="22.9" customHeight="1">
      <c r="A10" s="64"/>
      <c r="B10" s="64"/>
      <c r="C10" s="64"/>
      <c r="D10" s="65"/>
      <c r="E10" s="64"/>
      <c r="F10" s="64"/>
      <c r="G10" s="64"/>
      <c r="H10" s="66"/>
      <c r="I10" s="64"/>
      <c r="J10" s="64"/>
      <c r="K10" s="64"/>
      <c r="L10" s="64"/>
      <c r="M10" s="64"/>
      <c r="N10" s="64"/>
      <c r="O10" s="64"/>
      <c r="P10" s="67"/>
    </row>
    <row r="11" spans="1:16" s="29" customFormat="1" ht="22.9" customHeight="1">
      <c r="A11" s="232" t="s">
        <v>8</v>
      </c>
      <c r="B11" s="233"/>
      <c r="C11" s="233"/>
      <c r="D11" s="233"/>
      <c r="E11" s="233"/>
      <c r="F11" s="233"/>
      <c r="G11" s="233"/>
      <c r="H11" s="233"/>
      <c r="I11" s="233"/>
      <c r="J11" s="233"/>
      <c r="K11" s="233"/>
      <c r="L11" s="233"/>
      <c r="M11" s="233"/>
      <c r="N11" s="64"/>
      <c r="O11" s="64"/>
      <c r="P11" s="64"/>
    </row>
    <row r="12" spans="1:16" s="29" customFormat="1" ht="22.9" customHeight="1">
      <c r="A12" s="64"/>
      <c r="B12" s="64"/>
      <c r="C12" s="64"/>
      <c r="D12" s="65"/>
      <c r="E12" s="64"/>
      <c r="F12" s="64"/>
      <c r="G12" s="64"/>
      <c r="H12" s="66"/>
      <c r="I12" s="64"/>
      <c r="J12" s="64"/>
      <c r="K12" s="64"/>
      <c r="L12" s="64"/>
      <c r="M12" s="64"/>
      <c r="N12" s="64"/>
      <c r="O12" s="64"/>
      <c r="P12" s="67"/>
    </row>
    <row r="13" spans="1:16" s="29" customFormat="1" ht="22.9" customHeight="1">
      <c r="A13" s="64"/>
      <c r="B13" s="64"/>
      <c r="C13" s="64"/>
      <c r="D13" s="65"/>
      <c r="E13" s="64"/>
      <c r="F13" s="64"/>
      <c r="G13" s="64"/>
      <c r="H13" s="66"/>
      <c r="I13" s="64"/>
      <c r="J13" s="64"/>
      <c r="K13" s="64"/>
      <c r="L13" s="64"/>
      <c r="M13" s="64"/>
      <c r="N13" s="64"/>
      <c r="O13" s="64"/>
      <c r="P13" s="70" t="s">
        <v>9</v>
      </c>
    </row>
    <row r="14" spans="1:16" s="35" customFormat="1" ht="22.9" customHeight="1">
      <c r="A14" s="71"/>
      <c r="B14" s="234" t="s">
        <v>6</v>
      </c>
      <c r="C14" s="234" t="s">
        <v>10</v>
      </c>
      <c r="D14" s="235" t="s">
        <v>11</v>
      </c>
      <c r="E14" s="236" t="s">
        <v>12</v>
      </c>
      <c r="F14" s="238" t="s">
        <v>64</v>
      </c>
      <c r="G14" s="239"/>
      <c r="H14" s="240"/>
      <c r="I14" s="71"/>
      <c r="J14" s="226" t="s">
        <v>13</v>
      </c>
      <c r="K14" s="226"/>
      <c r="L14" s="226"/>
      <c r="M14" s="226"/>
      <c r="N14" s="226"/>
      <c r="O14" s="71"/>
      <c r="P14" s="71"/>
    </row>
    <row r="15" spans="1:16" s="35" customFormat="1" ht="37.15" customHeight="1">
      <c r="A15" s="71"/>
      <c r="B15" s="234"/>
      <c r="C15" s="234"/>
      <c r="D15" s="235"/>
      <c r="E15" s="237"/>
      <c r="F15" s="72" t="s">
        <v>65</v>
      </c>
      <c r="G15" s="73" t="s">
        <v>66</v>
      </c>
      <c r="H15" s="74" t="s">
        <v>67</v>
      </c>
      <c r="I15" s="71"/>
      <c r="J15" s="75" t="s">
        <v>0</v>
      </c>
      <c r="K15" s="75" t="s">
        <v>65</v>
      </c>
      <c r="L15" s="75" t="s">
        <v>71</v>
      </c>
      <c r="M15" s="76" t="s">
        <v>72</v>
      </c>
      <c r="N15" s="77" t="s">
        <v>1</v>
      </c>
      <c r="O15" s="71"/>
      <c r="P15" s="78" t="s">
        <v>14</v>
      </c>
    </row>
    <row r="16" spans="1:16">
      <c r="A16" s="51"/>
      <c r="B16" s="51"/>
      <c r="C16" s="51"/>
      <c r="D16" s="51"/>
      <c r="E16" s="51"/>
      <c r="F16" s="51"/>
      <c r="G16" s="51"/>
      <c r="H16" s="51"/>
      <c r="I16" s="71"/>
      <c r="J16" s="79"/>
      <c r="K16" s="51"/>
      <c r="L16" s="51"/>
      <c r="M16" s="51"/>
      <c r="N16" s="51"/>
      <c r="O16" s="51"/>
      <c r="P16" s="80"/>
    </row>
    <row r="17" spans="1:16" s="40" customFormat="1" ht="14.25">
      <c r="A17" s="81" t="s">
        <v>19</v>
      </c>
      <c r="B17" s="81" t="s">
        <v>6</v>
      </c>
      <c r="C17" s="81" t="s">
        <v>10</v>
      </c>
      <c r="D17" s="81" t="s">
        <v>11</v>
      </c>
      <c r="E17" s="81" t="s">
        <v>12</v>
      </c>
      <c r="F17" s="81" t="s">
        <v>65</v>
      </c>
      <c r="G17" s="81" t="s">
        <v>66</v>
      </c>
      <c r="H17" s="81" t="s">
        <v>67</v>
      </c>
      <c r="I17" s="82" t="s">
        <v>2</v>
      </c>
      <c r="J17" s="81" t="s">
        <v>0</v>
      </c>
      <c r="K17" s="81" t="s">
        <v>68</v>
      </c>
      <c r="L17" s="81" t="s">
        <v>69</v>
      </c>
      <c r="M17" s="81" t="s">
        <v>70</v>
      </c>
      <c r="N17" s="81" t="s">
        <v>1</v>
      </c>
      <c r="O17" s="81" t="s">
        <v>3</v>
      </c>
      <c r="P17" s="81" t="s">
        <v>14</v>
      </c>
    </row>
    <row r="18" spans="1:16" thickBot="1">
      <c r="A18" s="51"/>
      <c r="B18" s="51"/>
      <c r="C18" s="51"/>
      <c r="D18" s="51"/>
      <c r="E18" s="51"/>
      <c r="F18" s="51"/>
      <c r="G18" s="51"/>
      <c r="H18" s="79"/>
      <c r="I18" s="71"/>
      <c r="J18" s="79"/>
      <c r="K18" s="79"/>
      <c r="L18" s="79"/>
      <c r="M18" s="79"/>
      <c r="N18" s="54"/>
      <c r="O18" s="51"/>
      <c r="P18" s="79"/>
    </row>
    <row r="19" spans="1:16" ht="15.75" thickBot="1">
      <c r="A19" s="51"/>
      <c r="B19" s="83" t="s">
        <v>52</v>
      </c>
      <c r="C19" s="51"/>
      <c r="D19" s="51"/>
      <c r="E19" s="51"/>
      <c r="F19" s="125">
        <f t="shared" ref="F19" si="0">SUM(F20:F213)</f>
        <v>0</v>
      </c>
      <c r="G19" s="125">
        <f t="shared" ref="G19" si="1">SUM(G20:G213)</f>
        <v>0</v>
      </c>
      <c r="H19" s="49">
        <f t="shared" ref="H19" si="2">SUM(H20:H213)</f>
        <v>0</v>
      </c>
      <c r="I19" s="71"/>
      <c r="J19" s="84"/>
      <c r="K19" s="49">
        <f>SUM(K20:K213)</f>
        <v>0</v>
      </c>
      <c r="L19" s="49">
        <f>SUM(L20:L213)</f>
        <v>0</v>
      </c>
      <c r="M19" s="49">
        <f>SUM(M20:M213)</f>
        <v>0</v>
      </c>
      <c r="N19" s="50" t="e">
        <f>M19/H19</f>
        <v>#DIV/0!</v>
      </c>
      <c r="O19" s="51"/>
      <c r="P19" s="49">
        <f>SUM(P20:P213)</f>
        <v>0</v>
      </c>
    </row>
    <row r="20" spans="1:16" ht="15.75" thickBot="1">
      <c r="A20" s="218" t="str">
        <f>IF(ISBLANK(Immo_Incorp[[#This Row],[DATE]]),"",ROW(Immo_Incorp[[#This Row],[NUM]])-ROW($A$19))</f>
        <v/>
      </c>
      <c r="B20" s="46"/>
      <c r="C20" s="128"/>
      <c r="D20" s="129"/>
      <c r="E20" s="128"/>
      <c r="F20" s="121"/>
      <c r="G20" s="121"/>
      <c r="H20" s="123">
        <f>SUM(Immo_Incorp[[#This Row],[MONTANT CAF REALISE ]:[MONTANT DD ET AUTRES TAXES HTVA]])</f>
        <v>0</v>
      </c>
      <c r="I20" s="35"/>
      <c r="J20" s="118"/>
      <c r="K20" s="52">
        <f>IF(Immo_Incorp[[#This Row],[MOTIF]]="",0,Immo_Incorp[[#This Row],[MONTANT CAF REALISE ]])</f>
        <v>0</v>
      </c>
      <c r="L20" s="52">
        <f>IF(Immo_Incorp[[#This Row],[MOTIF]]="",0,Immo_Incorp[[#This Row],[MONTANT DD ET AUTRES TAXES HTVA]])</f>
        <v>0</v>
      </c>
      <c r="M20" s="53">
        <f>SUM(Immo_Incorp[[#This Row],[MONTANT CAF REJETE]:[MONTANT DD ET AUTRES TAXES HTVA REJETE]])</f>
        <v>0</v>
      </c>
      <c r="N20" s="54"/>
      <c r="O20" s="51"/>
      <c r="P20" s="49">
        <f>Immo_Incorp[[#This Row],[COÛT TOTAL REALISE]]-Immo_Incorp[[#This Row],[COÛT TOTAL REJET]]</f>
        <v>0</v>
      </c>
    </row>
    <row r="21" spans="1:16" ht="15.75" thickBot="1">
      <c r="A21" s="218" t="str">
        <f>IF(ISBLANK(Immo_Incorp[[#This Row],[DATE]]),"",ROW(Immo_Incorp[[#This Row],[NUM]])-ROW($A$19))</f>
        <v/>
      </c>
      <c r="B21" s="47"/>
      <c r="C21" s="128"/>
      <c r="D21" s="129"/>
      <c r="E21" s="128"/>
      <c r="F21" s="121"/>
      <c r="G21" s="121"/>
      <c r="H21" s="123">
        <f>SUM(Immo_Incorp[[#This Row],[MONTANT CAF REALISE ]:[MONTANT DD ET AUTRES TAXES HTVA]])</f>
        <v>0</v>
      </c>
      <c r="I21" s="35"/>
      <c r="J21" s="119"/>
      <c r="K21" s="117">
        <f>IF(Immo_Incorp[[#This Row],[MOTIF]]="",0,Immo_Incorp[[#This Row],[MONTANT CAF REALISE ]])</f>
        <v>0</v>
      </c>
      <c r="L21" s="52">
        <f>IF(Immo_Incorp[[#This Row],[MOTIF]]="",0,Immo_Incorp[[#This Row],[MONTANT DD ET AUTRES TAXES HTVA]])</f>
        <v>0</v>
      </c>
      <c r="M21" s="53">
        <f>SUM(Immo_Incorp[[#This Row],[MONTANT CAF REJETE]:[MONTANT DD ET AUTRES TAXES HTVA REJETE]])</f>
        <v>0</v>
      </c>
      <c r="N21" s="54"/>
      <c r="O21" s="51"/>
      <c r="P21" s="49">
        <f>Immo_Incorp[[#This Row],[COÛT TOTAL REALISE]]-Immo_Incorp[[#This Row],[COÛT TOTAL REJET]]</f>
        <v>0</v>
      </c>
    </row>
    <row r="22" spans="1:16" ht="15.75" thickBot="1">
      <c r="A22" s="218" t="str">
        <f>IF(ISBLANK(Immo_Incorp[[#This Row],[DATE]]),"",ROW(Immo_Incorp[[#This Row],[NUM]])-ROW($A$19))</f>
        <v/>
      </c>
      <c r="B22" s="47"/>
      <c r="C22" s="128"/>
      <c r="D22" s="129"/>
      <c r="E22" s="128"/>
      <c r="F22" s="121"/>
      <c r="G22" s="121"/>
      <c r="H22" s="124">
        <f>SUM(Immo_Incorp[[#This Row],[MONTANT CAF REALISE ]:[MONTANT DD ET AUTRES TAXES HTVA]])</f>
        <v>0</v>
      </c>
      <c r="I22" s="35"/>
      <c r="J22" s="119"/>
      <c r="K22" s="55">
        <f>IF(Immo_Incorp[[#This Row],[MOTIF]]="",0,Immo_Incorp[[#This Row],[MONTANT CAF REALISE ]])</f>
        <v>0</v>
      </c>
      <c r="L22" s="55">
        <f>IF(Immo_Incorp[[#This Row],[MOTIF]]="",0,Immo_Incorp[[#This Row],[MONTANT DD ET AUTRES TAXES HTVA]])</f>
        <v>0</v>
      </c>
      <c r="M22" s="56">
        <f>SUM(Immo_Incorp[[#This Row],[MONTANT CAF REJETE]:[MONTANT DD ET AUTRES TAXES HTVA REJETE]])</f>
        <v>0</v>
      </c>
      <c r="N22" s="54"/>
      <c r="O22" s="51"/>
      <c r="P22" s="49">
        <f>Immo_Incorp[[#This Row],[COÛT TOTAL REALISE]]-Immo_Incorp[[#This Row],[COÛT TOTAL REJET]]</f>
        <v>0</v>
      </c>
    </row>
    <row r="23" spans="1:16" ht="15.75" thickBot="1">
      <c r="A23" s="218" t="str">
        <f>IF(ISBLANK(Immo_Incorp[[#This Row],[DATE]]),"",ROW(Immo_Incorp[[#This Row],[NUM]])-ROW($A$19))</f>
        <v/>
      </c>
      <c r="B23" s="47"/>
      <c r="C23" s="128"/>
      <c r="D23" s="129"/>
      <c r="E23" s="128"/>
      <c r="F23" s="121"/>
      <c r="G23" s="121"/>
      <c r="H23" s="124">
        <f>SUM(Immo_Incorp[[#This Row],[MONTANT CAF REALISE ]:[MONTANT DD ET AUTRES TAXES HTVA]])</f>
        <v>0</v>
      </c>
      <c r="I23" s="35"/>
      <c r="J23" s="119"/>
      <c r="K23" s="55">
        <f>IF(Immo_Incorp[[#This Row],[MOTIF]]="",0,Immo_Incorp[[#This Row],[MONTANT CAF REALISE ]])</f>
        <v>0</v>
      </c>
      <c r="L23" s="55">
        <f>IF(Immo_Incorp[[#This Row],[MOTIF]]="",0,Immo_Incorp[[#This Row],[MONTANT DD ET AUTRES TAXES HTVA]])</f>
        <v>0</v>
      </c>
      <c r="M23" s="56">
        <f>SUM(Immo_Incorp[[#This Row],[MONTANT CAF REJETE]:[MONTANT DD ET AUTRES TAXES HTVA REJETE]])</f>
        <v>0</v>
      </c>
      <c r="N23" s="54"/>
      <c r="O23" s="51"/>
      <c r="P23" s="49">
        <f>Immo_Incorp[[#This Row],[COÛT TOTAL REALISE]]-Immo_Incorp[[#This Row],[COÛT TOTAL REJET]]</f>
        <v>0</v>
      </c>
    </row>
    <row r="24" spans="1:16" ht="15.75" thickBot="1">
      <c r="A24" s="218" t="str">
        <f>IF(ISBLANK(Immo_Incorp[[#This Row],[DATE]]),"",ROW(Immo_Incorp[[#This Row],[NUM]])-ROW($A$19))</f>
        <v/>
      </c>
      <c r="B24" s="47"/>
      <c r="C24" s="128"/>
      <c r="D24" s="129"/>
      <c r="E24" s="128"/>
      <c r="F24" s="121"/>
      <c r="G24" s="121"/>
      <c r="H24" s="124">
        <f>SUM(Immo_Incorp[[#This Row],[MONTANT CAF REALISE ]:[MONTANT DD ET AUTRES TAXES HTVA]])</f>
        <v>0</v>
      </c>
      <c r="I24" s="35"/>
      <c r="J24" s="119"/>
      <c r="K24" s="55">
        <f>IF(Immo_Incorp[[#This Row],[MOTIF]]="",0,Immo_Incorp[[#This Row],[MONTANT CAF REALISE ]])</f>
        <v>0</v>
      </c>
      <c r="L24" s="55">
        <f>IF(Immo_Incorp[[#This Row],[MOTIF]]="",0,Immo_Incorp[[#This Row],[MONTANT DD ET AUTRES TAXES HTVA]])</f>
        <v>0</v>
      </c>
      <c r="M24" s="56">
        <f>SUM(Immo_Incorp[[#This Row],[MONTANT CAF REJETE]:[MONTANT DD ET AUTRES TAXES HTVA REJETE]])</f>
        <v>0</v>
      </c>
      <c r="N24" s="54"/>
      <c r="O24" s="51"/>
      <c r="P24" s="49">
        <f>Immo_Incorp[[#This Row],[COÛT TOTAL REALISE]]-Immo_Incorp[[#This Row],[COÛT TOTAL REJET]]</f>
        <v>0</v>
      </c>
    </row>
    <row r="25" spans="1:16" ht="15.75" thickBot="1">
      <c r="A25" s="218" t="str">
        <f>IF(ISBLANK(Immo_Incorp[[#This Row],[DATE]]),"",ROW(Immo_Incorp[[#This Row],[NUM]])-ROW($A$19))</f>
        <v/>
      </c>
      <c r="B25" s="47"/>
      <c r="C25" s="128"/>
      <c r="D25" s="129"/>
      <c r="E25" s="128"/>
      <c r="F25" s="121"/>
      <c r="G25" s="121"/>
      <c r="H25" s="124">
        <f>SUM(Immo_Incorp[[#This Row],[MONTANT CAF REALISE ]:[MONTANT DD ET AUTRES TAXES HTVA]])</f>
        <v>0</v>
      </c>
      <c r="I25" s="35"/>
      <c r="J25" s="119"/>
      <c r="K25" s="55">
        <f>IF(Immo_Incorp[[#This Row],[MOTIF]]="",0,Immo_Incorp[[#This Row],[MONTANT CAF REALISE ]])</f>
        <v>0</v>
      </c>
      <c r="L25" s="55">
        <f>IF(Immo_Incorp[[#This Row],[MOTIF]]="",0,Immo_Incorp[[#This Row],[MONTANT DD ET AUTRES TAXES HTVA]])</f>
        <v>0</v>
      </c>
      <c r="M25" s="56">
        <f>SUM(Immo_Incorp[[#This Row],[MONTANT CAF REJETE]:[MONTANT DD ET AUTRES TAXES HTVA REJETE]])</f>
        <v>0</v>
      </c>
      <c r="N25" s="54"/>
      <c r="O25" s="51"/>
      <c r="P25" s="49">
        <f>Immo_Incorp[[#This Row],[COÛT TOTAL REALISE]]-Immo_Incorp[[#This Row],[COÛT TOTAL REJET]]</f>
        <v>0</v>
      </c>
    </row>
    <row r="26" spans="1:16" ht="15.75" thickBot="1">
      <c r="A26" s="218" t="str">
        <f>IF(ISBLANK(Immo_Incorp[[#This Row],[DATE]]),"",ROW(Immo_Incorp[[#This Row],[NUM]])-ROW($A$19))</f>
        <v/>
      </c>
      <c r="B26" s="47"/>
      <c r="C26" s="128"/>
      <c r="D26" s="129"/>
      <c r="E26" s="128"/>
      <c r="F26" s="121"/>
      <c r="G26" s="121"/>
      <c r="H26" s="124">
        <f>SUM(Immo_Incorp[[#This Row],[MONTANT CAF REALISE ]:[MONTANT DD ET AUTRES TAXES HTVA]])</f>
        <v>0</v>
      </c>
      <c r="I26" s="35"/>
      <c r="J26" s="119"/>
      <c r="K26" s="55">
        <f>IF(Immo_Incorp[[#This Row],[MOTIF]]="",0,Immo_Incorp[[#This Row],[MONTANT CAF REALISE ]])</f>
        <v>0</v>
      </c>
      <c r="L26" s="55">
        <f>IF(Immo_Incorp[[#This Row],[MOTIF]]="",0,Immo_Incorp[[#This Row],[MONTANT DD ET AUTRES TAXES HTVA]])</f>
        <v>0</v>
      </c>
      <c r="M26" s="56">
        <f>SUM(Immo_Incorp[[#This Row],[MONTANT CAF REJETE]:[MONTANT DD ET AUTRES TAXES HTVA REJETE]])</f>
        <v>0</v>
      </c>
      <c r="N26" s="54"/>
      <c r="O26" s="51"/>
      <c r="P26" s="49">
        <f>Immo_Incorp[[#This Row],[COÛT TOTAL REALISE]]-Immo_Incorp[[#This Row],[COÛT TOTAL REJET]]</f>
        <v>0</v>
      </c>
    </row>
    <row r="27" spans="1:16" ht="15.75" thickBot="1">
      <c r="A27" s="218" t="str">
        <f>IF(ISBLANK(Immo_Incorp[[#This Row],[DATE]]),"",ROW(Immo_Incorp[[#This Row],[NUM]])-ROW($A$19))</f>
        <v/>
      </c>
      <c r="B27" s="47"/>
      <c r="C27" s="128"/>
      <c r="D27" s="129"/>
      <c r="E27" s="128"/>
      <c r="F27" s="121"/>
      <c r="G27" s="121"/>
      <c r="H27" s="124">
        <f>SUM(Immo_Incorp[[#This Row],[MONTANT CAF REALISE ]:[MONTANT DD ET AUTRES TAXES HTVA]])</f>
        <v>0</v>
      </c>
      <c r="I27" s="35"/>
      <c r="J27" s="119"/>
      <c r="K27" s="55">
        <f>IF(Immo_Incorp[[#This Row],[MOTIF]]="",0,Immo_Incorp[[#This Row],[MONTANT CAF REALISE ]])</f>
        <v>0</v>
      </c>
      <c r="L27" s="55">
        <f>IF(Immo_Incorp[[#This Row],[MOTIF]]="",0,Immo_Incorp[[#This Row],[MONTANT DD ET AUTRES TAXES HTVA]])</f>
        <v>0</v>
      </c>
      <c r="M27" s="56">
        <f>SUM(Immo_Incorp[[#This Row],[MONTANT CAF REJETE]:[MONTANT DD ET AUTRES TAXES HTVA REJETE]])</f>
        <v>0</v>
      </c>
      <c r="N27" s="54"/>
      <c r="O27" s="51"/>
      <c r="P27" s="49">
        <f>Immo_Incorp[[#This Row],[COÛT TOTAL REALISE]]-Immo_Incorp[[#This Row],[COÛT TOTAL REJET]]</f>
        <v>0</v>
      </c>
    </row>
    <row r="28" spans="1:16" ht="15.75" thickBot="1">
      <c r="A28" s="218" t="str">
        <f>IF(ISBLANK(Immo_Incorp[[#This Row],[DATE]]),"",ROW(Immo_Incorp[[#This Row],[NUM]])-ROW($A$19))</f>
        <v/>
      </c>
      <c r="B28" s="47"/>
      <c r="C28" s="128"/>
      <c r="D28" s="129"/>
      <c r="E28" s="128"/>
      <c r="F28" s="121"/>
      <c r="G28" s="121"/>
      <c r="H28" s="124">
        <f>SUM(Immo_Incorp[[#This Row],[MONTANT CAF REALISE ]:[MONTANT DD ET AUTRES TAXES HTVA]])</f>
        <v>0</v>
      </c>
      <c r="I28" s="35"/>
      <c r="J28" s="119"/>
      <c r="K28" s="55">
        <f>IF(Immo_Incorp[[#This Row],[MOTIF]]="",0,Immo_Incorp[[#This Row],[MONTANT CAF REALISE ]])</f>
        <v>0</v>
      </c>
      <c r="L28" s="55">
        <f>IF(Immo_Incorp[[#This Row],[MOTIF]]="",0,Immo_Incorp[[#This Row],[MONTANT DD ET AUTRES TAXES HTVA]])</f>
        <v>0</v>
      </c>
      <c r="M28" s="56">
        <f>SUM(Immo_Incorp[[#This Row],[MONTANT CAF REJETE]:[MONTANT DD ET AUTRES TAXES HTVA REJETE]])</f>
        <v>0</v>
      </c>
      <c r="N28" s="54"/>
      <c r="O28" s="51"/>
      <c r="P28" s="49">
        <f>Immo_Incorp[[#This Row],[COÛT TOTAL REALISE]]-Immo_Incorp[[#This Row],[COÛT TOTAL REJET]]</f>
        <v>0</v>
      </c>
    </row>
    <row r="29" spans="1:16" ht="15.75" thickBot="1">
      <c r="A29" s="218" t="str">
        <f>IF(ISBLANK(Immo_Incorp[[#This Row],[DATE]]),"",ROW(Immo_Incorp[[#This Row],[NUM]])-ROW($A$19))</f>
        <v/>
      </c>
      <c r="B29" s="47"/>
      <c r="C29" s="128"/>
      <c r="D29" s="129"/>
      <c r="E29" s="128"/>
      <c r="F29" s="121"/>
      <c r="G29" s="121"/>
      <c r="H29" s="124">
        <f>SUM(Immo_Incorp[[#This Row],[MONTANT CAF REALISE ]:[MONTANT DD ET AUTRES TAXES HTVA]])</f>
        <v>0</v>
      </c>
      <c r="I29" s="35"/>
      <c r="J29" s="119"/>
      <c r="K29" s="55">
        <f>IF(Immo_Incorp[[#This Row],[MOTIF]]="",0,Immo_Incorp[[#This Row],[MONTANT CAF REALISE ]])</f>
        <v>0</v>
      </c>
      <c r="L29" s="55">
        <f>IF(Immo_Incorp[[#This Row],[MOTIF]]="",0,Immo_Incorp[[#This Row],[MONTANT DD ET AUTRES TAXES HTVA]])</f>
        <v>0</v>
      </c>
      <c r="M29" s="56">
        <f>SUM(Immo_Incorp[[#This Row],[MONTANT CAF REJETE]:[MONTANT DD ET AUTRES TAXES HTVA REJETE]])</f>
        <v>0</v>
      </c>
      <c r="N29" s="54"/>
      <c r="O29" s="51"/>
      <c r="P29" s="49">
        <f>Immo_Incorp[[#This Row],[COÛT TOTAL REALISE]]-Immo_Incorp[[#This Row],[COÛT TOTAL REJET]]</f>
        <v>0</v>
      </c>
    </row>
    <row r="30" spans="1:16" ht="15.75" thickBot="1">
      <c r="A30" s="218" t="str">
        <f>IF(ISBLANK(Immo_Incorp[[#This Row],[DATE]]),"",ROW(Immo_Incorp[[#This Row],[NUM]])-ROW($A$19))</f>
        <v/>
      </c>
      <c r="B30" s="47"/>
      <c r="C30" s="128"/>
      <c r="D30" s="129"/>
      <c r="E30" s="128"/>
      <c r="F30" s="121"/>
      <c r="G30" s="121"/>
      <c r="H30" s="124">
        <f>SUM(Immo_Incorp[[#This Row],[MONTANT CAF REALISE ]:[MONTANT DD ET AUTRES TAXES HTVA]])</f>
        <v>0</v>
      </c>
      <c r="I30" s="35"/>
      <c r="J30" s="119"/>
      <c r="K30" s="55">
        <f>IF(Immo_Incorp[[#This Row],[MOTIF]]="",0,Immo_Incorp[[#This Row],[MONTANT CAF REALISE ]])</f>
        <v>0</v>
      </c>
      <c r="L30" s="55">
        <f>IF(Immo_Incorp[[#This Row],[MOTIF]]="",0,Immo_Incorp[[#This Row],[MONTANT DD ET AUTRES TAXES HTVA]])</f>
        <v>0</v>
      </c>
      <c r="M30" s="56">
        <f>SUM(Immo_Incorp[[#This Row],[MONTANT CAF REJETE]:[MONTANT DD ET AUTRES TAXES HTVA REJETE]])</f>
        <v>0</v>
      </c>
      <c r="N30" s="54"/>
      <c r="O30" s="51"/>
      <c r="P30" s="49">
        <f>Immo_Incorp[[#This Row],[COÛT TOTAL REALISE]]-Immo_Incorp[[#This Row],[COÛT TOTAL REJET]]</f>
        <v>0</v>
      </c>
    </row>
    <row r="31" spans="1:16" ht="15.75" thickBot="1">
      <c r="A31" s="218" t="str">
        <f>IF(ISBLANK(Immo_Incorp[[#This Row],[DATE]]),"",ROW(Immo_Incorp[[#This Row],[NUM]])-ROW($A$19))</f>
        <v/>
      </c>
      <c r="B31" s="47"/>
      <c r="C31" s="128"/>
      <c r="D31" s="129"/>
      <c r="E31" s="128"/>
      <c r="F31" s="121"/>
      <c r="G31" s="121"/>
      <c r="H31" s="124">
        <f>SUM(Immo_Incorp[[#This Row],[MONTANT CAF REALISE ]:[MONTANT DD ET AUTRES TAXES HTVA]])</f>
        <v>0</v>
      </c>
      <c r="I31" s="35"/>
      <c r="J31" s="119"/>
      <c r="K31" s="55">
        <f>IF(Immo_Incorp[[#This Row],[MOTIF]]="",0,Immo_Incorp[[#This Row],[MONTANT CAF REALISE ]])</f>
        <v>0</v>
      </c>
      <c r="L31" s="55">
        <f>IF(Immo_Incorp[[#This Row],[MOTIF]]="",0,Immo_Incorp[[#This Row],[MONTANT DD ET AUTRES TAXES HTVA]])</f>
        <v>0</v>
      </c>
      <c r="M31" s="56">
        <f>SUM(Immo_Incorp[[#This Row],[MONTANT CAF REJETE]:[MONTANT DD ET AUTRES TAXES HTVA REJETE]])</f>
        <v>0</v>
      </c>
      <c r="N31" s="54"/>
      <c r="O31" s="51"/>
      <c r="P31" s="49">
        <f>Immo_Incorp[[#This Row],[COÛT TOTAL REALISE]]-Immo_Incorp[[#This Row],[COÛT TOTAL REJET]]</f>
        <v>0</v>
      </c>
    </row>
    <row r="32" spans="1:16" ht="15.75" thickBot="1">
      <c r="A32" s="218" t="str">
        <f>IF(ISBLANK(Immo_Incorp[[#This Row],[DATE]]),"",ROW(Immo_Incorp[[#This Row],[NUM]])-ROW($A$19))</f>
        <v/>
      </c>
      <c r="B32" s="47"/>
      <c r="C32" s="128"/>
      <c r="D32" s="129"/>
      <c r="E32" s="128"/>
      <c r="F32" s="121"/>
      <c r="G32" s="121"/>
      <c r="H32" s="124">
        <f>SUM(Immo_Incorp[[#This Row],[MONTANT CAF REALISE ]:[MONTANT DD ET AUTRES TAXES HTVA]])</f>
        <v>0</v>
      </c>
      <c r="I32" s="35"/>
      <c r="J32" s="119"/>
      <c r="K32" s="55">
        <f>IF(Immo_Incorp[[#This Row],[MOTIF]]="",0,Immo_Incorp[[#This Row],[MONTANT CAF REALISE ]])</f>
        <v>0</v>
      </c>
      <c r="L32" s="55">
        <f>IF(Immo_Incorp[[#This Row],[MOTIF]]="",0,Immo_Incorp[[#This Row],[MONTANT DD ET AUTRES TAXES HTVA]])</f>
        <v>0</v>
      </c>
      <c r="M32" s="56">
        <f>SUM(Immo_Incorp[[#This Row],[MONTANT CAF REJETE]:[MONTANT DD ET AUTRES TAXES HTVA REJETE]])</f>
        <v>0</v>
      </c>
      <c r="N32" s="54"/>
      <c r="O32" s="51"/>
      <c r="P32" s="49">
        <f>Immo_Incorp[[#This Row],[COÛT TOTAL REALISE]]-Immo_Incorp[[#This Row],[COÛT TOTAL REJET]]</f>
        <v>0</v>
      </c>
    </row>
    <row r="33" spans="1:16" ht="15.75" thickBot="1">
      <c r="A33" s="218" t="str">
        <f>IF(ISBLANK(Immo_Incorp[[#This Row],[DATE]]),"",ROW(Immo_Incorp[[#This Row],[NUM]])-ROW($A$19))</f>
        <v/>
      </c>
      <c r="B33" s="47"/>
      <c r="C33" s="128"/>
      <c r="D33" s="129"/>
      <c r="E33" s="128"/>
      <c r="F33" s="121"/>
      <c r="G33" s="121"/>
      <c r="H33" s="124">
        <f>SUM(Immo_Incorp[[#This Row],[MONTANT CAF REALISE ]:[MONTANT DD ET AUTRES TAXES HTVA]])</f>
        <v>0</v>
      </c>
      <c r="I33" s="35"/>
      <c r="J33" s="119"/>
      <c r="K33" s="55">
        <f>IF(Immo_Incorp[[#This Row],[MOTIF]]="",0,Immo_Incorp[[#This Row],[MONTANT CAF REALISE ]])</f>
        <v>0</v>
      </c>
      <c r="L33" s="55">
        <f>IF(Immo_Incorp[[#This Row],[MOTIF]]="",0,Immo_Incorp[[#This Row],[MONTANT DD ET AUTRES TAXES HTVA]])</f>
        <v>0</v>
      </c>
      <c r="M33" s="56">
        <f>SUM(Immo_Incorp[[#This Row],[MONTANT CAF REJETE]:[MONTANT DD ET AUTRES TAXES HTVA REJETE]])</f>
        <v>0</v>
      </c>
      <c r="N33" s="54"/>
      <c r="O33" s="51"/>
      <c r="P33" s="49">
        <f>Immo_Incorp[[#This Row],[COÛT TOTAL REALISE]]-Immo_Incorp[[#This Row],[COÛT TOTAL REJET]]</f>
        <v>0</v>
      </c>
    </row>
    <row r="34" spans="1:16" ht="15.75" thickBot="1">
      <c r="A34" s="218" t="str">
        <f>IF(ISBLANK(Immo_Incorp[[#This Row],[DATE]]),"",ROW(Immo_Incorp[[#This Row],[NUM]])-ROW($A$19))</f>
        <v/>
      </c>
      <c r="B34" s="47"/>
      <c r="C34" s="128"/>
      <c r="D34" s="129"/>
      <c r="E34" s="128"/>
      <c r="F34" s="121"/>
      <c r="G34" s="121"/>
      <c r="H34" s="124">
        <f>SUM(Immo_Incorp[[#This Row],[MONTANT CAF REALISE ]:[MONTANT DD ET AUTRES TAXES HTVA]])</f>
        <v>0</v>
      </c>
      <c r="I34" s="35"/>
      <c r="J34" s="119"/>
      <c r="K34" s="55">
        <f>IF(Immo_Incorp[[#This Row],[MOTIF]]="",0,Immo_Incorp[[#This Row],[MONTANT CAF REALISE ]])</f>
        <v>0</v>
      </c>
      <c r="L34" s="55">
        <f>IF(Immo_Incorp[[#This Row],[MOTIF]]="",0,Immo_Incorp[[#This Row],[MONTANT DD ET AUTRES TAXES HTVA]])</f>
        <v>0</v>
      </c>
      <c r="M34" s="56">
        <f>SUM(Immo_Incorp[[#This Row],[MONTANT CAF REJETE]:[MONTANT DD ET AUTRES TAXES HTVA REJETE]])</f>
        <v>0</v>
      </c>
      <c r="N34" s="54"/>
      <c r="O34" s="51"/>
      <c r="P34" s="49">
        <f>Immo_Incorp[[#This Row],[COÛT TOTAL REALISE]]-Immo_Incorp[[#This Row],[COÛT TOTAL REJET]]</f>
        <v>0</v>
      </c>
    </row>
    <row r="35" spans="1:16" ht="15.75" thickBot="1">
      <c r="A35" s="218" t="str">
        <f>IF(ISBLANK(Immo_Incorp[[#This Row],[DATE]]),"",ROW(Immo_Incorp[[#This Row],[NUM]])-ROW($A$19))</f>
        <v/>
      </c>
      <c r="B35" s="47"/>
      <c r="C35" s="128"/>
      <c r="D35" s="129"/>
      <c r="E35" s="128"/>
      <c r="F35" s="121"/>
      <c r="G35" s="121"/>
      <c r="H35" s="124">
        <f>SUM(Immo_Incorp[[#This Row],[MONTANT CAF REALISE ]:[MONTANT DD ET AUTRES TAXES HTVA]])</f>
        <v>0</v>
      </c>
      <c r="I35" s="35"/>
      <c r="J35" s="119"/>
      <c r="K35" s="55">
        <f>IF(Immo_Incorp[[#This Row],[MOTIF]]="",0,Immo_Incorp[[#This Row],[MONTANT CAF REALISE ]])</f>
        <v>0</v>
      </c>
      <c r="L35" s="55">
        <f>IF(Immo_Incorp[[#This Row],[MOTIF]]="",0,Immo_Incorp[[#This Row],[MONTANT DD ET AUTRES TAXES HTVA]])</f>
        <v>0</v>
      </c>
      <c r="M35" s="56">
        <f>SUM(Immo_Incorp[[#This Row],[MONTANT CAF REJETE]:[MONTANT DD ET AUTRES TAXES HTVA REJETE]])</f>
        <v>0</v>
      </c>
      <c r="N35" s="54"/>
      <c r="O35" s="51"/>
      <c r="P35" s="49">
        <f>Immo_Incorp[[#This Row],[COÛT TOTAL REALISE]]-Immo_Incorp[[#This Row],[COÛT TOTAL REJET]]</f>
        <v>0</v>
      </c>
    </row>
    <row r="36" spans="1:16" ht="15.75" thickBot="1">
      <c r="A36" s="218" t="str">
        <f>IF(ISBLANK(Immo_Incorp[[#This Row],[DATE]]),"",ROW(Immo_Incorp[[#This Row],[NUM]])-ROW($A$19))</f>
        <v/>
      </c>
      <c r="B36" s="47"/>
      <c r="C36" s="128"/>
      <c r="D36" s="129"/>
      <c r="E36" s="128"/>
      <c r="F36" s="121"/>
      <c r="G36" s="121"/>
      <c r="H36" s="124">
        <f>SUM(Immo_Incorp[[#This Row],[MONTANT CAF REALISE ]:[MONTANT DD ET AUTRES TAXES HTVA]])</f>
        <v>0</v>
      </c>
      <c r="I36" s="35"/>
      <c r="J36" s="119"/>
      <c r="K36" s="55">
        <f>IF(Immo_Incorp[[#This Row],[MOTIF]]="",0,Immo_Incorp[[#This Row],[MONTANT CAF REALISE ]])</f>
        <v>0</v>
      </c>
      <c r="L36" s="55">
        <f>IF(Immo_Incorp[[#This Row],[MOTIF]]="",0,Immo_Incorp[[#This Row],[MONTANT DD ET AUTRES TAXES HTVA]])</f>
        <v>0</v>
      </c>
      <c r="M36" s="56">
        <f>SUM(Immo_Incorp[[#This Row],[MONTANT CAF REJETE]:[MONTANT DD ET AUTRES TAXES HTVA REJETE]])</f>
        <v>0</v>
      </c>
      <c r="N36" s="54"/>
      <c r="O36" s="51"/>
      <c r="P36" s="49">
        <f>Immo_Incorp[[#This Row],[COÛT TOTAL REALISE]]-Immo_Incorp[[#This Row],[COÛT TOTAL REJET]]</f>
        <v>0</v>
      </c>
    </row>
    <row r="37" spans="1:16" ht="15.75" thickBot="1">
      <c r="A37" s="218" t="str">
        <f>IF(ISBLANK(Immo_Incorp[[#This Row],[DATE]]),"",ROW(Immo_Incorp[[#This Row],[NUM]])-ROW($A$19))</f>
        <v/>
      </c>
      <c r="B37" s="47"/>
      <c r="C37" s="128"/>
      <c r="D37" s="129"/>
      <c r="E37" s="128"/>
      <c r="F37" s="121"/>
      <c r="G37" s="121"/>
      <c r="H37" s="124">
        <f>SUM(Immo_Incorp[[#This Row],[MONTANT CAF REALISE ]:[MONTANT DD ET AUTRES TAXES HTVA]])</f>
        <v>0</v>
      </c>
      <c r="I37" s="35"/>
      <c r="J37" s="119"/>
      <c r="K37" s="55">
        <f>IF(Immo_Incorp[[#This Row],[MOTIF]]="",0,Immo_Incorp[[#This Row],[MONTANT CAF REALISE ]])</f>
        <v>0</v>
      </c>
      <c r="L37" s="55">
        <f>IF(Immo_Incorp[[#This Row],[MOTIF]]="",0,Immo_Incorp[[#This Row],[MONTANT DD ET AUTRES TAXES HTVA]])</f>
        <v>0</v>
      </c>
      <c r="M37" s="56">
        <f>SUM(Immo_Incorp[[#This Row],[MONTANT CAF REJETE]:[MONTANT DD ET AUTRES TAXES HTVA REJETE]])</f>
        <v>0</v>
      </c>
      <c r="N37" s="54"/>
      <c r="O37" s="51"/>
      <c r="P37" s="49">
        <f>Immo_Incorp[[#This Row],[COÛT TOTAL REALISE]]-Immo_Incorp[[#This Row],[COÛT TOTAL REJET]]</f>
        <v>0</v>
      </c>
    </row>
    <row r="38" spans="1:16" ht="15.75" thickBot="1">
      <c r="A38" s="218" t="str">
        <f>IF(ISBLANK(Immo_Incorp[[#This Row],[DATE]]),"",ROW(Immo_Incorp[[#This Row],[NUM]])-ROW($A$19))</f>
        <v/>
      </c>
      <c r="B38" s="47"/>
      <c r="C38" s="128"/>
      <c r="D38" s="129"/>
      <c r="E38" s="128"/>
      <c r="F38" s="121"/>
      <c r="G38" s="121"/>
      <c r="H38" s="124">
        <f>SUM(Immo_Incorp[[#This Row],[MONTANT CAF REALISE ]:[MONTANT DD ET AUTRES TAXES HTVA]])</f>
        <v>0</v>
      </c>
      <c r="I38" s="35"/>
      <c r="J38" s="119"/>
      <c r="K38" s="55">
        <f>IF(Immo_Incorp[[#This Row],[MOTIF]]="",0,Immo_Incorp[[#This Row],[MONTANT CAF REALISE ]])</f>
        <v>0</v>
      </c>
      <c r="L38" s="55">
        <f>IF(Immo_Incorp[[#This Row],[MOTIF]]="",0,Immo_Incorp[[#This Row],[MONTANT DD ET AUTRES TAXES HTVA]])</f>
        <v>0</v>
      </c>
      <c r="M38" s="56">
        <f>SUM(Immo_Incorp[[#This Row],[MONTANT CAF REJETE]:[MONTANT DD ET AUTRES TAXES HTVA REJETE]])</f>
        <v>0</v>
      </c>
      <c r="N38" s="54"/>
      <c r="O38" s="51"/>
      <c r="P38" s="49">
        <f>Immo_Incorp[[#This Row],[COÛT TOTAL REALISE]]-Immo_Incorp[[#This Row],[COÛT TOTAL REJET]]</f>
        <v>0</v>
      </c>
    </row>
    <row r="39" spans="1:16" ht="15.75" thickBot="1">
      <c r="A39" s="218" t="str">
        <f>IF(ISBLANK(Immo_Incorp[[#This Row],[DATE]]),"",ROW(Immo_Incorp[[#This Row],[NUM]])-ROW($A$19))</f>
        <v/>
      </c>
      <c r="B39" s="47"/>
      <c r="C39" s="128"/>
      <c r="D39" s="129"/>
      <c r="E39" s="128"/>
      <c r="F39" s="121"/>
      <c r="G39" s="121"/>
      <c r="H39" s="124">
        <f>SUM(Immo_Incorp[[#This Row],[MONTANT CAF REALISE ]:[MONTANT DD ET AUTRES TAXES HTVA]])</f>
        <v>0</v>
      </c>
      <c r="I39" s="35"/>
      <c r="J39" s="119"/>
      <c r="K39" s="55">
        <f>IF(Immo_Incorp[[#This Row],[MOTIF]]="",0,Immo_Incorp[[#This Row],[MONTANT CAF REALISE ]])</f>
        <v>0</v>
      </c>
      <c r="L39" s="55">
        <f>IF(Immo_Incorp[[#This Row],[MOTIF]]="",0,Immo_Incorp[[#This Row],[MONTANT DD ET AUTRES TAXES HTVA]])</f>
        <v>0</v>
      </c>
      <c r="M39" s="56">
        <f>SUM(Immo_Incorp[[#This Row],[MONTANT CAF REJETE]:[MONTANT DD ET AUTRES TAXES HTVA REJETE]])</f>
        <v>0</v>
      </c>
      <c r="N39" s="54"/>
      <c r="O39" s="51"/>
      <c r="P39" s="49">
        <f>Immo_Incorp[[#This Row],[COÛT TOTAL REALISE]]-Immo_Incorp[[#This Row],[COÛT TOTAL REJET]]</f>
        <v>0</v>
      </c>
    </row>
    <row r="40" spans="1:16" ht="15.75" thickBot="1">
      <c r="A40" s="218" t="str">
        <f>IF(ISBLANK(Immo_Incorp[[#This Row],[DATE]]),"",ROW(Immo_Incorp[[#This Row],[NUM]])-ROW($A$19))</f>
        <v/>
      </c>
      <c r="B40" s="47"/>
      <c r="C40" s="128"/>
      <c r="D40" s="129"/>
      <c r="E40" s="128"/>
      <c r="F40" s="121"/>
      <c r="G40" s="121"/>
      <c r="H40" s="124">
        <f>SUM(Immo_Incorp[[#This Row],[MONTANT CAF REALISE ]:[MONTANT DD ET AUTRES TAXES HTVA]])</f>
        <v>0</v>
      </c>
      <c r="I40" s="35"/>
      <c r="J40" s="119"/>
      <c r="K40" s="55">
        <f>IF(Immo_Incorp[[#This Row],[MOTIF]]="",0,Immo_Incorp[[#This Row],[MONTANT CAF REALISE ]])</f>
        <v>0</v>
      </c>
      <c r="L40" s="55">
        <f>IF(Immo_Incorp[[#This Row],[MOTIF]]="",0,Immo_Incorp[[#This Row],[MONTANT DD ET AUTRES TAXES HTVA]])</f>
        <v>0</v>
      </c>
      <c r="M40" s="56">
        <f>SUM(Immo_Incorp[[#This Row],[MONTANT CAF REJETE]:[MONTANT DD ET AUTRES TAXES HTVA REJETE]])</f>
        <v>0</v>
      </c>
      <c r="N40" s="54"/>
      <c r="O40" s="51"/>
      <c r="P40" s="49">
        <f>Immo_Incorp[[#This Row],[COÛT TOTAL REALISE]]-Immo_Incorp[[#This Row],[COÛT TOTAL REJET]]</f>
        <v>0</v>
      </c>
    </row>
    <row r="41" spans="1:16" ht="15.75" thickBot="1">
      <c r="A41" s="218" t="str">
        <f>IF(ISBLANK(Immo_Incorp[[#This Row],[DATE]]),"",ROW(Immo_Incorp[[#This Row],[NUM]])-ROW($A$19))</f>
        <v/>
      </c>
      <c r="B41" s="47"/>
      <c r="C41" s="128"/>
      <c r="D41" s="129"/>
      <c r="E41" s="128"/>
      <c r="F41" s="121"/>
      <c r="G41" s="121"/>
      <c r="H41" s="124">
        <f>SUM(Immo_Incorp[[#This Row],[MONTANT CAF REALISE ]:[MONTANT DD ET AUTRES TAXES HTVA]])</f>
        <v>0</v>
      </c>
      <c r="I41" s="35"/>
      <c r="J41" s="119"/>
      <c r="K41" s="55">
        <f>IF(Immo_Incorp[[#This Row],[MOTIF]]="",0,Immo_Incorp[[#This Row],[MONTANT CAF REALISE ]])</f>
        <v>0</v>
      </c>
      <c r="L41" s="55">
        <f>IF(Immo_Incorp[[#This Row],[MOTIF]]="",0,Immo_Incorp[[#This Row],[MONTANT DD ET AUTRES TAXES HTVA]])</f>
        <v>0</v>
      </c>
      <c r="M41" s="56">
        <f>SUM(Immo_Incorp[[#This Row],[MONTANT CAF REJETE]:[MONTANT DD ET AUTRES TAXES HTVA REJETE]])</f>
        <v>0</v>
      </c>
      <c r="N41" s="54"/>
      <c r="O41" s="51"/>
      <c r="P41" s="49">
        <f>Immo_Incorp[[#This Row],[COÛT TOTAL REALISE]]-Immo_Incorp[[#This Row],[COÛT TOTAL REJET]]</f>
        <v>0</v>
      </c>
    </row>
    <row r="42" spans="1:16" ht="15.75" thickBot="1">
      <c r="A42" s="218" t="str">
        <f>IF(ISBLANK(Immo_Incorp[[#This Row],[DATE]]),"",ROW(Immo_Incorp[[#This Row],[NUM]])-ROW($A$19))</f>
        <v/>
      </c>
      <c r="B42" s="47"/>
      <c r="C42" s="128"/>
      <c r="D42" s="129"/>
      <c r="E42" s="128"/>
      <c r="F42" s="121"/>
      <c r="G42" s="121"/>
      <c r="H42" s="124">
        <f>SUM(Immo_Incorp[[#This Row],[MONTANT CAF REALISE ]:[MONTANT DD ET AUTRES TAXES HTVA]])</f>
        <v>0</v>
      </c>
      <c r="I42" s="35"/>
      <c r="J42" s="119"/>
      <c r="K42" s="55">
        <f>IF(Immo_Incorp[[#This Row],[MOTIF]]="",0,Immo_Incorp[[#This Row],[MONTANT CAF REALISE ]])</f>
        <v>0</v>
      </c>
      <c r="L42" s="55">
        <f>IF(Immo_Incorp[[#This Row],[MOTIF]]="",0,Immo_Incorp[[#This Row],[MONTANT DD ET AUTRES TAXES HTVA]])</f>
        <v>0</v>
      </c>
      <c r="M42" s="56">
        <f>SUM(Immo_Incorp[[#This Row],[MONTANT CAF REJETE]:[MONTANT DD ET AUTRES TAXES HTVA REJETE]])</f>
        <v>0</v>
      </c>
      <c r="N42" s="54"/>
      <c r="O42" s="51"/>
      <c r="P42" s="49">
        <f>Immo_Incorp[[#This Row],[COÛT TOTAL REALISE]]-Immo_Incorp[[#This Row],[COÛT TOTAL REJET]]</f>
        <v>0</v>
      </c>
    </row>
    <row r="43" spans="1:16" ht="15.75" thickBot="1">
      <c r="A43" s="218" t="str">
        <f>IF(ISBLANK(Immo_Incorp[[#This Row],[DATE]]),"",ROW(Immo_Incorp[[#This Row],[NUM]])-ROW($A$19))</f>
        <v/>
      </c>
      <c r="B43" s="47"/>
      <c r="C43" s="128"/>
      <c r="D43" s="129"/>
      <c r="E43" s="128"/>
      <c r="F43" s="121"/>
      <c r="G43" s="121"/>
      <c r="H43" s="124">
        <f>SUM(Immo_Incorp[[#This Row],[MONTANT CAF REALISE ]:[MONTANT DD ET AUTRES TAXES HTVA]])</f>
        <v>0</v>
      </c>
      <c r="I43" s="35"/>
      <c r="J43" s="119"/>
      <c r="K43" s="55">
        <f>IF(Immo_Incorp[[#This Row],[MOTIF]]="",0,Immo_Incorp[[#This Row],[MONTANT CAF REALISE ]])</f>
        <v>0</v>
      </c>
      <c r="L43" s="55">
        <f>IF(Immo_Incorp[[#This Row],[MOTIF]]="",0,Immo_Incorp[[#This Row],[MONTANT DD ET AUTRES TAXES HTVA]])</f>
        <v>0</v>
      </c>
      <c r="M43" s="56">
        <f>SUM(Immo_Incorp[[#This Row],[MONTANT CAF REJETE]:[MONTANT DD ET AUTRES TAXES HTVA REJETE]])</f>
        <v>0</v>
      </c>
      <c r="N43" s="54"/>
      <c r="O43" s="51"/>
      <c r="P43" s="49">
        <f>Immo_Incorp[[#This Row],[COÛT TOTAL REALISE]]-Immo_Incorp[[#This Row],[COÛT TOTAL REJET]]</f>
        <v>0</v>
      </c>
    </row>
    <row r="44" spans="1:16" ht="15.75" thickBot="1">
      <c r="A44" s="218" t="str">
        <f>IF(ISBLANK(Immo_Incorp[[#This Row],[DATE]]),"",ROW(Immo_Incorp[[#This Row],[NUM]])-ROW($A$19))</f>
        <v/>
      </c>
      <c r="B44" s="47"/>
      <c r="C44" s="128"/>
      <c r="D44" s="129"/>
      <c r="E44" s="128"/>
      <c r="F44" s="121"/>
      <c r="G44" s="121"/>
      <c r="H44" s="124">
        <f>SUM(Immo_Incorp[[#This Row],[MONTANT CAF REALISE ]:[MONTANT DD ET AUTRES TAXES HTVA]])</f>
        <v>0</v>
      </c>
      <c r="I44" s="35"/>
      <c r="J44" s="119"/>
      <c r="K44" s="55">
        <f>IF(Immo_Incorp[[#This Row],[MOTIF]]="",0,Immo_Incorp[[#This Row],[MONTANT CAF REALISE ]])</f>
        <v>0</v>
      </c>
      <c r="L44" s="55">
        <f>IF(Immo_Incorp[[#This Row],[MOTIF]]="",0,Immo_Incorp[[#This Row],[MONTANT DD ET AUTRES TAXES HTVA]])</f>
        <v>0</v>
      </c>
      <c r="M44" s="56">
        <f>SUM(Immo_Incorp[[#This Row],[MONTANT CAF REJETE]:[MONTANT DD ET AUTRES TAXES HTVA REJETE]])</f>
        <v>0</v>
      </c>
      <c r="N44" s="54"/>
      <c r="O44" s="51"/>
      <c r="P44" s="49">
        <f>Immo_Incorp[[#This Row],[COÛT TOTAL REALISE]]-Immo_Incorp[[#This Row],[COÛT TOTAL REJET]]</f>
        <v>0</v>
      </c>
    </row>
    <row r="45" spans="1:16" ht="15.75" thickBot="1">
      <c r="A45" s="218" t="str">
        <f>IF(ISBLANK(Immo_Incorp[[#This Row],[DATE]]),"",ROW(Immo_Incorp[[#This Row],[NUM]])-ROW($A$19))</f>
        <v/>
      </c>
      <c r="B45" s="47"/>
      <c r="C45" s="128"/>
      <c r="D45" s="129"/>
      <c r="E45" s="128"/>
      <c r="F45" s="121"/>
      <c r="G45" s="121"/>
      <c r="H45" s="124">
        <f>SUM(Immo_Incorp[[#This Row],[MONTANT CAF REALISE ]:[MONTANT DD ET AUTRES TAXES HTVA]])</f>
        <v>0</v>
      </c>
      <c r="I45" s="35"/>
      <c r="J45" s="119"/>
      <c r="K45" s="55">
        <f>IF(Immo_Incorp[[#This Row],[MOTIF]]="",0,Immo_Incorp[[#This Row],[MONTANT CAF REALISE ]])</f>
        <v>0</v>
      </c>
      <c r="L45" s="55">
        <f>IF(Immo_Incorp[[#This Row],[MOTIF]]="",0,Immo_Incorp[[#This Row],[MONTANT DD ET AUTRES TAXES HTVA]])</f>
        <v>0</v>
      </c>
      <c r="M45" s="56">
        <f>SUM(Immo_Incorp[[#This Row],[MONTANT CAF REJETE]:[MONTANT DD ET AUTRES TAXES HTVA REJETE]])</f>
        <v>0</v>
      </c>
      <c r="N45" s="54"/>
      <c r="O45" s="51"/>
      <c r="P45" s="49">
        <f>Immo_Incorp[[#This Row],[COÛT TOTAL REALISE]]-Immo_Incorp[[#This Row],[COÛT TOTAL REJET]]</f>
        <v>0</v>
      </c>
    </row>
    <row r="46" spans="1:16" ht="15.75" thickBot="1">
      <c r="A46" s="218" t="str">
        <f>IF(ISBLANK(Immo_Incorp[[#This Row],[DATE]]),"",ROW(Immo_Incorp[[#This Row],[NUM]])-ROW($A$19))</f>
        <v/>
      </c>
      <c r="B46" s="47"/>
      <c r="C46" s="128"/>
      <c r="D46" s="129"/>
      <c r="E46" s="128"/>
      <c r="F46" s="121"/>
      <c r="G46" s="121"/>
      <c r="H46" s="124">
        <f>SUM(Immo_Incorp[[#This Row],[MONTANT CAF REALISE ]:[MONTANT DD ET AUTRES TAXES HTVA]])</f>
        <v>0</v>
      </c>
      <c r="I46" s="35"/>
      <c r="J46" s="119"/>
      <c r="K46" s="55">
        <f>IF(Immo_Incorp[[#This Row],[MOTIF]]="",0,Immo_Incorp[[#This Row],[MONTANT CAF REALISE ]])</f>
        <v>0</v>
      </c>
      <c r="L46" s="55">
        <f>IF(Immo_Incorp[[#This Row],[MOTIF]]="",0,Immo_Incorp[[#This Row],[MONTANT DD ET AUTRES TAXES HTVA]])</f>
        <v>0</v>
      </c>
      <c r="M46" s="56">
        <f>SUM(Immo_Incorp[[#This Row],[MONTANT CAF REJETE]:[MONTANT DD ET AUTRES TAXES HTVA REJETE]])</f>
        <v>0</v>
      </c>
      <c r="N46" s="54"/>
      <c r="O46" s="51"/>
      <c r="P46" s="49">
        <f>Immo_Incorp[[#This Row],[COÛT TOTAL REALISE]]-Immo_Incorp[[#This Row],[COÛT TOTAL REJET]]</f>
        <v>0</v>
      </c>
    </row>
    <row r="47" spans="1:16" ht="15.75" thickBot="1">
      <c r="A47" s="218" t="str">
        <f>IF(ISBLANK(Immo_Incorp[[#This Row],[DATE]]),"",ROW(Immo_Incorp[[#This Row],[NUM]])-ROW($A$19))</f>
        <v/>
      </c>
      <c r="B47" s="47"/>
      <c r="C47" s="128"/>
      <c r="D47" s="129"/>
      <c r="E47" s="128"/>
      <c r="F47" s="121"/>
      <c r="G47" s="121"/>
      <c r="H47" s="124">
        <f>SUM(Immo_Incorp[[#This Row],[MONTANT CAF REALISE ]:[MONTANT DD ET AUTRES TAXES HTVA]])</f>
        <v>0</v>
      </c>
      <c r="I47" s="35"/>
      <c r="J47" s="119"/>
      <c r="K47" s="55">
        <f>IF(Immo_Incorp[[#This Row],[MOTIF]]="",0,Immo_Incorp[[#This Row],[MONTANT CAF REALISE ]])</f>
        <v>0</v>
      </c>
      <c r="L47" s="55">
        <f>IF(Immo_Incorp[[#This Row],[MOTIF]]="",0,Immo_Incorp[[#This Row],[MONTANT DD ET AUTRES TAXES HTVA]])</f>
        <v>0</v>
      </c>
      <c r="M47" s="56">
        <f>SUM(Immo_Incorp[[#This Row],[MONTANT CAF REJETE]:[MONTANT DD ET AUTRES TAXES HTVA REJETE]])</f>
        <v>0</v>
      </c>
      <c r="N47" s="54"/>
      <c r="O47" s="51"/>
      <c r="P47" s="49">
        <f>Immo_Incorp[[#This Row],[COÛT TOTAL REALISE]]-Immo_Incorp[[#This Row],[COÛT TOTAL REJET]]</f>
        <v>0</v>
      </c>
    </row>
    <row r="48" spans="1:16" ht="15.75" thickBot="1">
      <c r="A48" s="218" t="str">
        <f>IF(ISBLANK(Immo_Incorp[[#This Row],[DATE]]),"",ROW(Immo_Incorp[[#This Row],[NUM]])-ROW($A$19))</f>
        <v/>
      </c>
      <c r="B48" s="47"/>
      <c r="C48" s="128"/>
      <c r="D48" s="129"/>
      <c r="E48" s="128"/>
      <c r="F48" s="121"/>
      <c r="G48" s="121"/>
      <c r="H48" s="124">
        <f>SUM(Immo_Incorp[[#This Row],[MONTANT CAF REALISE ]:[MONTANT DD ET AUTRES TAXES HTVA]])</f>
        <v>0</v>
      </c>
      <c r="I48" s="35"/>
      <c r="J48" s="119"/>
      <c r="K48" s="55">
        <f>IF(Immo_Incorp[[#This Row],[MOTIF]]="",0,Immo_Incorp[[#This Row],[MONTANT CAF REALISE ]])</f>
        <v>0</v>
      </c>
      <c r="L48" s="55">
        <f>IF(Immo_Incorp[[#This Row],[MOTIF]]="",0,Immo_Incorp[[#This Row],[MONTANT DD ET AUTRES TAXES HTVA]])</f>
        <v>0</v>
      </c>
      <c r="M48" s="56">
        <f>SUM(Immo_Incorp[[#This Row],[MONTANT CAF REJETE]:[MONTANT DD ET AUTRES TAXES HTVA REJETE]])</f>
        <v>0</v>
      </c>
      <c r="N48" s="54"/>
      <c r="O48" s="51"/>
      <c r="P48" s="49">
        <f>Immo_Incorp[[#This Row],[COÛT TOTAL REALISE]]-Immo_Incorp[[#This Row],[COÛT TOTAL REJET]]</f>
        <v>0</v>
      </c>
    </row>
    <row r="49" spans="1:16" ht="15.75" thickBot="1">
      <c r="A49" s="218" t="str">
        <f>IF(ISBLANK(Immo_Incorp[[#This Row],[DATE]]),"",ROW(Immo_Incorp[[#This Row],[NUM]])-ROW($A$19))</f>
        <v/>
      </c>
      <c r="B49" s="47"/>
      <c r="C49" s="128"/>
      <c r="D49" s="129"/>
      <c r="E49" s="128"/>
      <c r="F49" s="121"/>
      <c r="G49" s="121"/>
      <c r="H49" s="124">
        <f>SUM(Immo_Incorp[[#This Row],[MONTANT CAF REALISE ]:[MONTANT DD ET AUTRES TAXES HTVA]])</f>
        <v>0</v>
      </c>
      <c r="I49" s="35"/>
      <c r="J49" s="119"/>
      <c r="K49" s="55">
        <f>IF(Immo_Incorp[[#This Row],[MOTIF]]="",0,Immo_Incorp[[#This Row],[MONTANT CAF REALISE ]])</f>
        <v>0</v>
      </c>
      <c r="L49" s="55">
        <f>IF(Immo_Incorp[[#This Row],[MOTIF]]="",0,Immo_Incorp[[#This Row],[MONTANT DD ET AUTRES TAXES HTVA]])</f>
        <v>0</v>
      </c>
      <c r="M49" s="56">
        <f>SUM(Immo_Incorp[[#This Row],[MONTANT CAF REJETE]:[MONTANT DD ET AUTRES TAXES HTVA REJETE]])</f>
        <v>0</v>
      </c>
      <c r="N49" s="54"/>
      <c r="O49" s="51"/>
      <c r="P49" s="49">
        <f>Immo_Incorp[[#This Row],[COÛT TOTAL REALISE]]-Immo_Incorp[[#This Row],[COÛT TOTAL REJET]]</f>
        <v>0</v>
      </c>
    </row>
    <row r="50" spans="1:16" ht="15.75" thickBot="1">
      <c r="A50" s="218" t="str">
        <f>IF(ISBLANK(Immo_Incorp[[#This Row],[DATE]]),"",ROW(Immo_Incorp[[#This Row],[NUM]])-ROW($A$19))</f>
        <v/>
      </c>
      <c r="B50" s="47"/>
      <c r="C50" s="128"/>
      <c r="D50" s="129"/>
      <c r="E50" s="128"/>
      <c r="F50" s="121"/>
      <c r="G50" s="121"/>
      <c r="H50" s="124">
        <f>SUM(Immo_Incorp[[#This Row],[MONTANT CAF REALISE ]:[MONTANT DD ET AUTRES TAXES HTVA]])</f>
        <v>0</v>
      </c>
      <c r="I50" s="35"/>
      <c r="J50" s="119"/>
      <c r="K50" s="55">
        <f>IF(Immo_Incorp[[#This Row],[MOTIF]]="",0,Immo_Incorp[[#This Row],[MONTANT CAF REALISE ]])</f>
        <v>0</v>
      </c>
      <c r="L50" s="55">
        <f>IF(Immo_Incorp[[#This Row],[MOTIF]]="",0,Immo_Incorp[[#This Row],[MONTANT DD ET AUTRES TAXES HTVA]])</f>
        <v>0</v>
      </c>
      <c r="M50" s="56">
        <f>SUM(Immo_Incorp[[#This Row],[MONTANT CAF REJETE]:[MONTANT DD ET AUTRES TAXES HTVA REJETE]])</f>
        <v>0</v>
      </c>
      <c r="N50" s="54"/>
      <c r="O50" s="51"/>
      <c r="P50" s="49">
        <f>Immo_Incorp[[#This Row],[COÛT TOTAL REALISE]]-Immo_Incorp[[#This Row],[COÛT TOTAL REJET]]</f>
        <v>0</v>
      </c>
    </row>
    <row r="51" spans="1:16" ht="15.75" thickBot="1">
      <c r="A51" s="218" t="str">
        <f>IF(ISBLANK(Immo_Incorp[[#This Row],[DATE]]),"",ROW(Immo_Incorp[[#This Row],[NUM]])-ROW($A$19))</f>
        <v/>
      </c>
      <c r="B51" s="47"/>
      <c r="C51" s="128"/>
      <c r="D51" s="129"/>
      <c r="E51" s="128"/>
      <c r="F51" s="121"/>
      <c r="G51" s="121"/>
      <c r="H51" s="124">
        <f>SUM(Immo_Incorp[[#This Row],[MONTANT CAF REALISE ]:[MONTANT DD ET AUTRES TAXES HTVA]])</f>
        <v>0</v>
      </c>
      <c r="I51" s="35"/>
      <c r="J51" s="119"/>
      <c r="K51" s="55">
        <f>IF(Immo_Incorp[[#This Row],[MOTIF]]="",0,Immo_Incorp[[#This Row],[MONTANT CAF REALISE ]])</f>
        <v>0</v>
      </c>
      <c r="L51" s="55">
        <f>IF(Immo_Incorp[[#This Row],[MOTIF]]="",0,Immo_Incorp[[#This Row],[MONTANT DD ET AUTRES TAXES HTVA]])</f>
        <v>0</v>
      </c>
      <c r="M51" s="56">
        <f>SUM(Immo_Incorp[[#This Row],[MONTANT CAF REJETE]:[MONTANT DD ET AUTRES TAXES HTVA REJETE]])</f>
        <v>0</v>
      </c>
      <c r="N51" s="54"/>
      <c r="O51" s="51"/>
      <c r="P51" s="49">
        <f>Immo_Incorp[[#This Row],[COÛT TOTAL REALISE]]-Immo_Incorp[[#This Row],[COÛT TOTAL REJET]]</f>
        <v>0</v>
      </c>
    </row>
    <row r="52" spans="1:16" ht="15.75" thickBot="1">
      <c r="A52" s="218" t="str">
        <f>IF(ISBLANK(Immo_Incorp[[#This Row],[DATE]]),"",ROW(Immo_Incorp[[#This Row],[NUM]])-ROW($A$19))</f>
        <v/>
      </c>
      <c r="B52" s="47"/>
      <c r="C52" s="128"/>
      <c r="D52" s="129"/>
      <c r="E52" s="128"/>
      <c r="F52" s="121"/>
      <c r="G52" s="121"/>
      <c r="H52" s="124">
        <f>SUM(Immo_Incorp[[#This Row],[MONTANT CAF REALISE ]:[MONTANT DD ET AUTRES TAXES HTVA]])</f>
        <v>0</v>
      </c>
      <c r="I52" s="35"/>
      <c r="J52" s="119"/>
      <c r="K52" s="55">
        <f>IF(Immo_Incorp[[#This Row],[MOTIF]]="",0,Immo_Incorp[[#This Row],[MONTANT CAF REALISE ]])</f>
        <v>0</v>
      </c>
      <c r="L52" s="55">
        <f>IF(Immo_Incorp[[#This Row],[MOTIF]]="",0,Immo_Incorp[[#This Row],[MONTANT DD ET AUTRES TAXES HTVA]])</f>
        <v>0</v>
      </c>
      <c r="M52" s="56">
        <f>SUM(Immo_Incorp[[#This Row],[MONTANT CAF REJETE]:[MONTANT DD ET AUTRES TAXES HTVA REJETE]])</f>
        <v>0</v>
      </c>
      <c r="N52" s="54"/>
      <c r="O52" s="51"/>
      <c r="P52" s="49">
        <f>Immo_Incorp[[#This Row],[COÛT TOTAL REALISE]]-Immo_Incorp[[#This Row],[COÛT TOTAL REJET]]</f>
        <v>0</v>
      </c>
    </row>
    <row r="53" spans="1:16" ht="15.75" thickBot="1">
      <c r="A53" s="218" t="str">
        <f>IF(ISBLANK(Immo_Incorp[[#This Row],[DATE]]),"",ROW(Immo_Incorp[[#This Row],[NUM]])-ROW($A$19))</f>
        <v/>
      </c>
      <c r="B53" s="47"/>
      <c r="C53" s="128"/>
      <c r="D53" s="129"/>
      <c r="E53" s="128"/>
      <c r="F53" s="121"/>
      <c r="G53" s="121"/>
      <c r="H53" s="124">
        <f>SUM(Immo_Incorp[[#This Row],[MONTANT CAF REALISE ]:[MONTANT DD ET AUTRES TAXES HTVA]])</f>
        <v>0</v>
      </c>
      <c r="I53" s="35"/>
      <c r="J53" s="119"/>
      <c r="K53" s="55">
        <f>IF(Immo_Incorp[[#This Row],[MOTIF]]="",0,Immo_Incorp[[#This Row],[MONTANT CAF REALISE ]])</f>
        <v>0</v>
      </c>
      <c r="L53" s="55">
        <f>IF(Immo_Incorp[[#This Row],[MOTIF]]="",0,Immo_Incorp[[#This Row],[MONTANT DD ET AUTRES TAXES HTVA]])</f>
        <v>0</v>
      </c>
      <c r="M53" s="56">
        <f>SUM(Immo_Incorp[[#This Row],[MONTANT CAF REJETE]:[MONTANT DD ET AUTRES TAXES HTVA REJETE]])</f>
        <v>0</v>
      </c>
      <c r="N53" s="54"/>
      <c r="O53" s="51"/>
      <c r="P53" s="49">
        <f>Immo_Incorp[[#This Row],[COÛT TOTAL REALISE]]-Immo_Incorp[[#This Row],[COÛT TOTAL REJET]]</f>
        <v>0</v>
      </c>
    </row>
    <row r="54" spans="1:16" ht="15.75" thickBot="1">
      <c r="A54" s="218" t="str">
        <f>IF(ISBLANK(Immo_Incorp[[#This Row],[DATE]]),"",ROW(Immo_Incorp[[#This Row],[NUM]])-ROW($A$19))</f>
        <v/>
      </c>
      <c r="B54" s="47"/>
      <c r="C54" s="128"/>
      <c r="D54" s="129"/>
      <c r="E54" s="128"/>
      <c r="F54" s="121"/>
      <c r="G54" s="121"/>
      <c r="H54" s="124">
        <f>SUM(Immo_Incorp[[#This Row],[MONTANT CAF REALISE ]:[MONTANT DD ET AUTRES TAXES HTVA]])</f>
        <v>0</v>
      </c>
      <c r="I54" s="35"/>
      <c r="J54" s="119"/>
      <c r="K54" s="55">
        <f>IF(Immo_Incorp[[#This Row],[MOTIF]]="",0,Immo_Incorp[[#This Row],[MONTANT CAF REALISE ]])</f>
        <v>0</v>
      </c>
      <c r="L54" s="55">
        <f>IF(Immo_Incorp[[#This Row],[MOTIF]]="",0,Immo_Incorp[[#This Row],[MONTANT DD ET AUTRES TAXES HTVA]])</f>
        <v>0</v>
      </c>
      <c r="M54" s="56">
        <f>SUM(Immo_Incorp[[#This Row],[MONTANT CAF REJETE]:[MONTANT DD ET AUTRES TAXES HTVA REJETE]])</f>
        <v>0</v>
      </c>
      <c r="N54" s="54"/>
      <c r="O54" s="51"/>
      <c r="P54" s="49">
        <f>Immo_Incorp[[#This Row],[COÛT TOTAL REALISE]]-Immo_Incorp[[#This Row],[COÛT TOTAL REJET]]</f>
        <v>0</v>
      </c>
    </row>
    <row r="55" spans="1:16" ht="15.75" thickBot="1">
      <c r="A55" s="218" t="str">
        <f>IF(ISBLANK(Immo_Incorp[[#This Row],[DATE]]),"",ROW(Immo_Incorp[[#This Row],[NUM]])-ROW($A$19))</f>
        <v/>
      </c>
      <c r="B55" s="47"/>
      <c r="C55" s="128"/>
      <c r="D55" s="129"/>
      <c r="E55" s="128"/>
      <c r="F55" s="121"/>
      <c r="G55" s="121"/>
      <c r="H55" s="124">
        <f>SUM(Immo_Incorp[[#This Row],[MONTANT CAF REALISE ]:[MONTANT DD ET AUTRES TAXES HTVA]])</f>
        <v>0</v>
      </c>
      <c r="I55" s="35"/>
      <c r="J55" s="119"/>
      <c r="K55" s="55">
        <f>IF(Immo_Incorp[[#This Row],[MOTIF]]="",0,Immo_Incorp[[#This Row],[MONTANT CAF REALISE ]])</f>
        <v>0</v>
      </c>
      <c r="L55" s="55">
        <f>IF(Immo_Incorp[[#This Row],[MOTIF]]="",0,Immo_Incorp[[#This Row],[MONTANT DD ET AUTRES TAXES HTVA]])</f>
        <v>0</v>
      </c>
      <c r="M55" s="56">
        <f>SUM(Immo_Incorp[[#This Row],[MONTANT CAF REJETE]:[MONTANT DD ET AUTRES TAXES HTVA REJETE]])</f>
        <v>0</v>
      </c>
      <c r="N55" s="54"/>
      <c r="O55" s="51"/>
      <c r="P55" s="49">
        <f>Immo_Incorp[[#This Row],[COÛT TOTAL REALISE]]-Immo_Incorp[[#This Row],[COÛT TOTAL REJET]]</f>
        <v>0</v>
      </c>
    </row>
    <row r="56" spans="1:16" ht="15.75" thickBot="1">
      <c r="A56" s="218" t="str">
        <f>IF(ISBLANK(Immo_Incorp[[#This Row],[DATE]]),"",ROW(Immo_Incorp[[#This Row],[NUM]])-ROW($A$19))</f>
        <v/>
      </c>
      <c r="B56" s="47"/>
      <c r="C56" s="128"/>
      <c r="D56" s="129"/>
      <c r="E56" s="128"/>
      <c r="F56" s="121"/>
      <c r="G56" s="121"/>
      <c r="H56" s="124">
        <f>SUM(Immo_Incorp[[#This Row],[MONTANT CAF REALISE ]:[MONTANT DD ET AUTRES TAXES HTVA]])</f>
        <v>0</v>
      </c>
      <c r="I56" s="35"/>
      <c r="J56" s="119"/>
      <c r="K56" s="55">
        <f>IF(Immo_Incorp[[#This Row],[MOTIF]]="",0,Immo_Incorp[[#This Row],[MONTANT CAF REALISE ]])</f>
        <v>0</v>
      </c>
      <c r="L56" s="55">
        <f>IF(Immo_Incorp[[#This Row],[MOTIF]]="",0,Immo_Incorp[[#This Row],[MONTANT DD ET AUTRES TAXES HTVA]])</f>
        <v>0</v>
      </c>
      <c r="M56" s="56">
        <f>SUM(Immo_Incorp[[#This Row],[MONTANT CAF REJETE]:[MONTANT DD ET AUTRES TAXES HTVA REJETE]])</f>
        <v>0</v>
      </c>
      <c r="N56" s="54"/>
      <c r="O56" s="51"/>
      <c r="P56" s="49">
        <f>Immo_Incorp[[#This Row],[COÛT TOTAL REALISE]]-Immo_Incorp[[#This Row],[COÛT TOTAL REJET]]</f>
        <v>0</v>
      </c>
    </row>
    <row r="57" spans="1:16" ht="15.75" thickBot="1">
      <c r="A57" s="218" t="str">
        <f>IF(ISBLANK(Immo_Incorp[[#This Row],[DATE]]),"",ROW(Immo_Incorp[[#This Row],[NUM]])-ROW($A$19))</f>
        <v/>
      </c>
      <c r="B57" s="47"/>
      <c r="C57" s="128"/>
      <c r="D57" s="129"/>
      <c r="E57" s="128"/>
      <c r="F57" s="121"/>
      <c r="G57" s="121"/>
      <c r="H57" s="124">
        <f>SUM(Immo_Incorp[[#This Row],[MONTANT CAF REALISE ]:[MONTANT DD ET AUTRES TAXES HTVA]])</f>
        <v>0</v>
      </c>
      <c r="I57" s="35"/>
      <c r="J57" s="119"/>
      <c r="K57" s="55">
        <f>IF(Immo_Incorp[[#This Row],[MOTIF]]="",0,Immo_Incorp[[#This Row],[MONTANT CAF REALISE ]])</f>
        <v>0</v>
      </c>
      <c r="L57" s="55">
        <f>IF(Immo_Incorp[[#This Row],[MOTIF]]="",0,Immo_Incorp[[#This Row],[MONTANT DD ET AUTRES TAXES HTVA]])</f>
        <v>0</v>
      </c>
      <c r="M57" s="56">
        <f>SUM(Immo_Incorp[[#This Row],[MONTANT CAF REJETE]:[MONTANT DD ET AUTRES TAXES HTVA REJETE]])</f>
        <v>0</v>
      </c>
      <c r="N57" s="54"/>
      <c r="O57" s="51"/>
      <c r="P57" s="49">
        <f>Immo_Incorp[[#This Row],[COÛT TOTAL REALISE]]-Immo_Incorp[[#This Row],[COÛT TOTAL REJET]]</f>
        <v>0</v>
      </c>
    </row>
    <row r="58" spans="1:16" ht="15.75" thickBot="1">
      <c r="A58" s="218" t="str">
        <f>IF(ISBLANK(Immo_Incorp[[#This Row],[DATE]]),"",ROW(Immo_Incorp[[#This Row],[NUM]])-ROW($A$19))</f>
        <v/>
      </c>
      <c r="B58" s="47"/>
      <c r="C58" s="128"/>
      <c r="D58" s="129"/>
      <c r="E58" s="128"/>
      <c r="F58" s="121"/>
      <c r="G58" s="121"/>
      <c r="H58" s="124">
        <f>SUM(Immo_Incorp[[#This Row],[MONTANT CAF REALISE ]:[MONTANT DD ET AUTRES TAXES HTVA]])</f>
        <v>0</v>
      </c>
      <c r="I58" s="35"/>
      <c r="J58" s="119"/>
      <c r="K58" s="55">
        <f>IF(Immo_Incorp[[#This Row],[MOTIF]]="",0,Immo_Incorp[[#This Row],[MONTANT CAF REALISE ]])</f>
        <v>0</v>
      </c>
      <c r="L58" s="55">
        <f>IF(Immo_Incorp[[#This Row],[MOTIF]]="",0,Immo_Incorp[[#This Row],[MONTANT DD ET AUTRES TAXES HTVA]])</f>
        <v>0</v>
      </c>
      <c r="M58" s="56">
        <f>SUM(Immo_Incorp[[#This Row],[MONTANT CAF REJETE]:[MONTANT DD ET AUTRES TAXES HTVA REJETE]])</f>
        <v>0</v>
      </c>
      <c r="N58" s="54"/>
      <c r="O58" s="51"/>
      <c r="P58" s="49">
        <f>Immo_Incorp[[#This Row],[COÛT TOTAL REALISE]]-Immo_Incorp[[#This Row],[COÛT TOTAL REJET]]</f>
        <v>0</v>
      </c>
    </row>
    <row r="59" spans="1:16" ht="15.75" thickBot="1">
      <c r="A59" s="218" t="str">
        <f>IF(ISBLANK(Immo_Incorp[[#This Row],[DATE]]),"",ROW(Immo_Incorp[[#This Row],[NUM]])-ROW($A$19))</f>
        <v/>
      </c>
      <c r="B59" s="47"/>
      <c r="C59" s="128"/>
      <c r="D59" s="129"/>
      <c r="E59" s="128"/>
      <c r="F59" s="121"/>
      <c r="G59" s="121"/>
      <c r="H59" s="124">
        <f>SUM(Immo_Incorp[[#This Row],[MONTANT CAF REALISE ]:[MONTANT DD ET AUTRES TAXES HTVA]])</f>
        <v>0</v>
      </c>
      <c r="I59" s="35"/>
      <c r="J59" s="119"/>
      <c r="K59" s="55">
        <f>IF(Immo_Incorp[[#This Row],[MOTIF]]="",0,Immo_Incorp[[#This Row],[MONTANT CAF REALISE ]])</f>
        <v>0</v>
      </c>
      <c r="L59" s="55">
        <f>IF(Immo_Incorp[[#This Row],[MOTIF]]="",0,Immo_Incorp[[#This Row],[MONTANT DD ET AUTRES TAXES HTVA]])</f>
        <v>0</v>
      </c>
      <c r="M59" s="56">
        <f>SUM(Immo_Incorp[[#This Row],[MONTANT CAF REJETE]:[MONTANT DD ET AUTRES TAXES HTVA REJETE]])</f>
        <v>0</v>
      </c>
      <c r="N59" s="54"/>
      <c r="O59" s="51"/>
      <c r="P59" s="49">
        <f>Immo_Incorp[[#This Row],[COÛT TOTAL REALISE]]-Immo_Incorp[[#This Row],[COÛT TOTAL REJET]]</f>
        <v>0</v>
      </c>
    </row>
    <row r="60" spans="1:16" ht="15.75" thickBot="1">
      <c r="A60" s="218" t="str">
        <f>IF(ISBLANK(Immo_Incorp[[#This Row],[DATE]]),"",ROW(Immo_Incorp[[#This Row],[NUM]])-ROW($A$19))</f>
        <v/>
      </c>
      <c r="B60" s="47"/>
      <c r="C60" s="128"/>
      <c r="D60" s="129"/>
      <c r="E60" s="128"/>
      <c r="F60" s="121"/>
      <c r="G60" s="121"/>
      <c r="H60" s="124">
        <f>SUM(Immo_Incorp[[#This Row],[MONTANT CAF REALISE ]:[MONTANT DD ET AUTRES TAXES HTVA]])</f>
        <v>0</v>
      </c>
      <c r="I60" s="35"/>
      <c r="J60" s="119"/>
      <c r="K60" s="55">
        <f>IF(Immo_Incorp[[#This Row],[MOTIF]]="",0,Immo_Incorp[[#This Row],[MONTANT CAF REALISE ]])</f>
        <v>0</v>
      </c>
      <c r="L60" s="55">
        <f>IF(Immo_Incorp[[#This Row],[MOTIF]]="",0,Immo_Incorp[[#This Row],[MONTANT DD ET AUTRES TAXES HTVA]])</f>
        <v>0</v>
      </c>
      <c r="M60" s="56">
        <f>SUM(Immo_Incorp[[#This Row],[MONTANT CAF REJETE]:[MONTANT DD ET AUTRES TAXES HTVA REJETE]])</f>
        <v>0</v>
      </c>
      <c r="N60" s="54"/>
      <c r="O60" s="51"/>
      <c r="P60" s="49">
        <f>Immo_Incorp[[#This Row],[COÛT TOTAL REALISE]]-Immo_Incorp[[#This Row],[COÛT TOTAL REJET]]</f>
        <v>0</v>
      </c>
    </row>
    <row r="61" spans="1:16" ht="15.75" thickBot="1">
      <c r="A61" s="218" t="str">
        <f>IF(ISBLANK(Immo_Incorp[[#This Row],[DATE]]),"",ROW(Immo_Incorp[[#This Row],[NUM]])-ROW($A$19))</f>
        <v/>
      </c>
      <c r="B61" s="47"/>
      <c r="C61" s="128"/>
      <c r="D61" s="129"/>
      <c r="E61" s="128"/>
      <c r="F61" s="121"/>
      <c r="G61" s="121"/>
      <c r="H61" s="124">
        <f>SUM(Immo_Incorp[[#This Row],[MONTANT CAF REALISE ]:[MONTANT DD ET AUTRES TAXES HTVA]])</f>
        <v>0</v>
      </c>
      <c r="I61" s="35"/>
      <c r="J61" s="119"/>
      <c r="K61" s="55">
        <f>IF(Immo_Incorp[[#This Row],[MOTIF]]="",0,Immo_Incorp[[#This Row],[MONTANT CAF REALISE ]])</f>
        <v>0</v>
      </c>
      <c r="L61" s="55">
        <f>IF(Immo_Incorp[[#This Row],[MOTIF]]="",0,Immo_Incorp[[#This Row],[MONTANT DD ET AUTRES TAXES HTVA]])</f>
        <v>0</v>
      </c>
      <c r="M61" s="56">
        <f>SUM(Immo_Incorp[[#This Row],[MONTANT CAF REJETE]:[MONTANT DD ET AUTRES TAXES HTVA REJETE]])</f>
        <v>0</v>
      </c>
      <c r="N61" s="54"/>
      <c r="O61" s="51"/>
      <c r="P61" s="49">
        <f>Immo_Incorp[[#This Row],[COÛT TOTAL REALISE]]-Immo_Incorp[[#This Row],[COÛT TOTAL REJET]]</f>
        <v>0</v>
      </c>
    </row>
    <row r="62" spans="1:16" ht="15.75" thickBot="1">
      <c r="A62" s="218" t="str">
        <f>IF(ISBLANK(Immo_Incorp[[#This Row],[DATE]]),"",ROW(Immo_Incorp[[#This Row],[NUM]])-ROW($A$19))</f>
        <v/>
      </c>
      <c r="B62" s="47"/>
      <c r="C62" s="128"/>
      <c r="D62" s="129"/>
      <c r="E62" s="128"/>
      <c r="F62" s="121"/>
      <c r="G62" s="121"/>
      <c r="H62" s="124">
        <f>SUM(Immo_Incorp[[#This Row],[MONTANT CAF REALISE ]:[MONTANT DD ET AUTRES TAXES HTVA]])</f>
        <v>0</v>
      </c>
      <c r="I62" s="35"/>
      <c r="J62" s="119"/>
      <c r="K62" s="55">
        <f>IF(Immo_Incorp[[#This Row],[MOTIF]]="",0,Immo_Incorp[[#This Row],[MONTANT CAF REALISE ]])</f>
        <v>0</v>
      </c>
      <c r="L62" s="55">
        <f>IF(Immo_Incorp[[#This Row],[MOTIF]]="",0,Immo_Incorp[[#This Row],[MONTANT DD ET AUTRES TAXES HTVA]])</f>
        <v>0</v>
      </c>
      <c r="M62" s="56">
        <f>SUM(Immo_Incorp[[#This Row],[MONTANT CAF REJETE]:[MONTANT DD ET AUTRES TAXES HTVA REJETE]])</f>
        <v>0</v>
      </c>
      <c r="N62" s="54"/>
      <c r="O62" s="51"/>
      <c r="P62" s="49">
        <f>Immo_Incorp[[#This Row],[COÛT TOTAL REALISE]]-Immo_Incorp[[#This Row],[COÛT TOTAL REJET]]</f>
        <v>0</v>
      </c>
    </row>
    <row r="63" spans="1:16" ht="15.75" thickBot="1">
      <c r="A63" s="218" t="str">
        <f>IF(ISBLANK(Immo_Incorp[[#This Row],[DATE]]),"",ROW(Immo_Incorp[[#This Row],[NUM]])-ROW($A$19))</f>
        <v/>
      </c>
      <c r="B63" s="47"/>
      <c r="C63" s="128"/>
      <c r="D63" s="129"/>
      <c r="E63" s="128"/>
      <c r="F63" s="121"/>
      <c r="G63" s="121"/>
      <c r="H63" s="124">
        <f>SUM(Immo_Incorp[[#This Row],[MONTANT CAF REALISE ]:[MONTANT DD ET AUTRES TAXES HTVA]])</f>
        <v>0</v>
      </c>
      <c r="I63" s="35"/>
      <c r="J63" s="119"/>
      <c r="K63" s="55">
        <f>IF(Immo_Incorp[[#This Row],[MOTIF]]="",0,Immo_Incorp[[#This Row],[MONTANT CAF REALISE ]])</f>
        <v>0</v>
      </c>
      <c r="L63" s="55">
        <f>IF(Immo_Incorp[[#This Row],[MOTIF]]="",0,Immo_Incorp[[#This Row],[MONTANT DD ET AUTRES TAXES HTVA]])</f>
        <v>0</v>
      </c>
      <c r="M63" s="56">
        <f>SUM(Immo_Incorp[[#This Row],[MONTANT CAF REJETE]:[MONTANT DD ET AUTRES TAXES HTVA REJETE]])</f>
        <v>0</v>
      </c>
      <c r="N63" s="54"/>
      <c r="O63" s="51"/>
      <c r="P63" s="49">
        <f>Immo_Incorp[[#This Row],[COÛT TOTAL REALISE]]-Immo_Incorp[[#This Row],[COÛT TOTAL REJET]]</f>
        <v>0</v>
      </c>
    </row>
    <row r="64" spans="1:16" ht="15.75" thickBot="1">
      <c r="A64" s="218" t="str">
        <f>IF(ISBLANK(Immo_Incorp[[#This Row],[DATE]]),"",ROW(Immo_Incorp[[#This Row],[NUM]])-ROW($A$19))</f>
        <v/>
      </c>
      <c r="B64" s="47"/>
      <c r="C64" s="128"/>
      <c r="D64" s="129"/>
      <c r="E64" s="128"/>
      <c r="F64" s="121"/>
      <c r="G64" s="121"/>
      <c r="H64" s="124">
        <f>SUM(Immo_Incorp[[#This Row],[MONTANT CAF REALISE ]:[MONTANT DD ET AUTRES TAXES HTVA]])</f>
        <v>0</v>
      </c>
      <c r="I64" s="35"/>
      <c r="J64" s="119"/>
      <c r="K64" s="55">
        <f>IF(Immo_Incorp[[#This Row],[MOTIF]]="",0,Immo_Incorp[[#This Row],[MONTANT CAF REALISE ]])</f>
        <v>0</v>
      </c>
      <c r="L64" s="55">
        <f>IF(Immo_Incorp[[#This Row],[MOTIF]]="",0,Immo_Incorp[[#This Row],[MONTANT DD ET AUTRES TAXES HTVA]])</f>
        <v>0</v>
      </c>
      <c r="M64" s="56">
        <f>SUM(Immo_Incorp[[#This Row],[MONTANT CAF REJETE]:[MONTANT DD ET AUTRES TAXES HTVA REJETE]])</f>
        <v>0</v>
      </c>
      <c r="N64" s="54"/>
      <c r="O64" s="51"/>
      <c r="P64" s="49">
        <f>Immo_Incorp[[#This Row],[COÛT TOTAL REALISE]]-Immo_Incorp[[#This Row],[COÛT TOTAL REJET]]</f>
        <v>0</v>
      </c>
    </row>
    <row r="65" spans="1:16" ht="15.75" thickBot="1">
      <c r="A65" s="218" t="str">
        <f>IF(ISBLANK(Immo_Incorp[[#This Row],[DATE]]),"",ROW(Immo_Incorp[[#This Row],[NUM]])-ROW($A$19))</f>
        <v/>
      </c>
      <c r="B65" s="47"/>
      <c r="C65" s="128"/>
      <c r="D65" s="129"/>
      <c r="E65" s="128"/>
      <c r="F65" s="121"/>
      <c r="G65" s="121"/>
      <c r="H65" s="124">
        <f>SUM(Immo_Incorp[[#This Row],[MONTANT CAF REALISE ]:[MONTANT DD ET AUTRES TAXES HTVA]])</f>
        <v>0</v>
      </c>
      <c r="I65" s="35"/>
      <c r="J65" s="119"/>
      <c r="K65" s="55">
        <f>IF(Immo_Incorp[[#This Row],[MOTIF]]="",0,Immo_Incorp[[#This Row],[MONTANT CAF REALISE ]])</f>
        <v>0</v>
      </c>
      <c r="L65" s="55">
        <f>IF(Immo_Incorp[[#This Row],[MOTIF]]="",0,Immo_Incorp[[#This Row],[MONTANT DD ET AUTRES TAXES HTVA]])</f>
        <v>0</v>
      </c>
      <c r="M65" s="56">
        <f>SUM(Immo_Incorp[[#This Row],[MONTANT CAF REJETE]:[MONTANT DD ET AUTRES TAXES HTVA REJETE]])</f>
        <v>0</v>
      </c>
      <c r="N65" s="54"/>
      <c r="O65" s="51"/>
      <c r="P65" s="49">
        <f>Immo_Incorp[[#This Row],[COÛT TOTAL REALISE]]-Immo_Incorp[[#This Row],[COÛT TOTAL REJET]]</f>
        <v>0</v>
      </c>
    </row>
    <row r="66" spans="1:16" ht="15.75" thickBot="1">
      <c r="A66" s="218" t="str">
        <f>IF(ISBLANK(Immo_Incorp[[#This Row],[DATE]]),"",ROW(Immo_Incorp[[#This Row],[NUM]])-ROW($A$19))</f>
        <v/>
      </c>
      <c r="B66" s="47"/>
      <c r="C66" s="128"/>
      <c r="D66" s="129"/>
      <c r="E66" s="128"/>
      <c r="F66" s="121"/>
      <c r="G66" s="121"/>
      <c r="H66" s="124">
        <f>SUM(Immo_Incorp[[#This Row],[MONTANT CAF REALISE ]:[MONTANT DD ET AUTRES TAXES HTVA]])</f>
        <v>0</v>
      </c>
      <c r="I66" s="35"/>
      <c r="J66" s="119"/>
      <c r="K66" s="55">
        <f>IF(Immo_Incorp[[#This Row],[MOTIF]]="",0,Immo_Incorp[[#This Row],[MONTANT CAF REALISE ]])</f>
        <v>0</v>
      </c>
      <c r="L66" s="55">
        <f>IF(Immo_Incorp[[#This Row],[MOTIF]]="",0,Immo_Incorp[[#This Row],[MONTANT DD ET AUTRES TAXES HTVA]])</f>
        <v>0</v>
      </c>
      <c r="M66" s="56">
        <f>SUM(Immo_Incorp[[#This Row],[MONTANT CAF REJETE]:[MONTANT DD ET AUTRES TAXES HTVA REJETE]])</f>
        <v>0</v>
      </c>
      <c r="N66" s="54"/>
      <c r="O66" s="51"/>
      <c r="P66" s="49">
        <f>Immo_Incorp[[#This Row],[COÛT TOTAL REALISE]]-Immo_Incorp[[#This Row],[COÛT TOTAL REJET]]</f>
        <v>0</v>
      </c>
    </row>
    <row r="67" spans="1:16" ht="15.75" thickBot="1">
      <c r="A67" s="218" t="str">
        <f>IF(ISBLANK(Immo_Incorp[[#This Row],[DATE]]),"",ROW(Immo_Incorp[[#This Row],[NUM]])-ROW($A$19))</f>
        <v/>
      </c>
      <c r="B67" s="47"/>
      <c r="C67" s="128"/>
      <c r="D67" s="129"/>
      <c r="E67" s="128"/>
      <c r="F67" s="121"/>
      <c r="G67" s="121"/>
      <c r="H67" s="124">
        <f>SUM(Immo_Incorp[[#This Row],[MONTANT CAF REALISE ]:[MONTANT DD ET AUTRES TAXES HTVA]])</f>
        <v>0</v>
      </c>
      <c r="I67" s="35"/>
      <c r="J67" s="119"/>
      <c r="K67" s="55">
        <f>IF(Immo_Incorp[[#This Row],[MOTIF]]="",0,Immo_Incorp[[#This Row],[MONTANT CAF REALISE ]])</f>
        <v>0</v>
      </c>
      <c r="L67" s="55">
        <f>IF(Immo_Incorp[[#This Row],[MOTIF]]="",0,Immo_Incorp[[#This Row],[MONTANT DD ET AUTRES TAXES HTVA]])</f>
        <v>0</v>
      </c>
      <c r="M67" s="56">
        <f>SUM(Immo_Incorp[[#This Row],[MONTANT CAF REJETE]:[MONTANT DD ET AUTRES TAXES HTVA REJETE]])</f>
        <v>0</v>
      </c>
      <c r="N67" s="54"/>
      <c r="O67" s="51"/>
      <c r="P67" s="49">
        <f>Immo_Incorp[[#This Row],[COÛT TOTAL REALISE]]-Immo_Incorp[[#This Row],[COÛT TOTAL REJET]]</f>
        <v>0</v>
      </c>
    </row>
    <row r="68" spans="1:16" ht="15.75" thickBot="1">
      <c r="A68" s="218" t="str">
        <f>IF(ISBLANK(Immo_Incorp[[#This Row],[DATE]]),"",ROW(Immo_Incorp[[#This Row],[NUM]])-ROW($A$19))</f>
        <v/>
      </c>
      <c r="B68" s="47"/>
      <c r="C68" s="128"/>
      <c r="D68" s="129"/>
      <c r="E68" s="128"/>
      <c r="F68" s="121"/>
      <c r="G68" s="121"/>
      <c r="H68" s="124">
        <f>SUM(Immo_Incorp[[#This Row],[MONTANT CAF REALISE ]:[MONTANT DD ET AUTRES TAXES HTVA]])</f>
        <v>0</v>
      </c>
      <c r="I68" s="35"/>
      <c r="J68" s="119"/>
      <c r="K68" s="55">
        <f>IF(Immo_Incorp[[#This Row],[MOTIF]]="",0,Immo_Incorp[[#This Row],[MONTANT CAF REALISE ]])</f>
        <v>0</v>
      </c>
      <c r="L68" s="55">
        <f>IF(Immo_Incorp[[#This Row],[MOTIF]]="",0,Immo_Incorp[[#This Row],[MONTANT DD ET AUTRES TAXES HTVA]])</f>
        <v>0</v>
      </c>
      <c r="M68" s="56">
        <f>SUM(Immo_Incorp[[#This Row],[MONTANT CAF REJETE]:[MONTANT DD ET AUTRES TAXES HTVA REJETE]])</f>
        <v>0</v>
      </c>
      <c r="N68" s="54"/>
      <c r="O68" s="51"/>
      <c r="P68" s="49">
        <f>Immo_Incorp[[#This Row],[COÛT TOTAL REALISE]]-Immo_Incorp[[#This Row],[COÛT TOTAL REJET]]</f>
        <v>0</v>
      </c>
    </row>
    <row r="69" spans="1:16" ht="15.75" thickBot="1">
      <c r="A69" s="218" t="str">
        <f>IF(ISBLANK(Immo_Incorp[[#This Row],[DATE]]),"",ROW(Immo_Incorp[[#This Row],[NUM]])-ROW($A$19))</f>
        <v/>
      </c>
      <c r="B69" s="47"/>
      <c r="C69" s="128"/>
      <c r="D69" s="129"/>
      <c r="E69" s="128"/>
      <c r="F69" s="121"/>
      <c r="G69" s="121"/>
      <c r="H69" s="124">
        <f>SUM(Immo_Incorp[[#This Row],[MONTANT CAF REALISE ]:[MONTANT DD ET AUTRES TAXES HTVA]])</f>
        <v>0</v>
      </c>
      <c r="I69" s="35"/>
      <c r="J69" s="119"/>
      <c r="K69" s="55">
        <f>IF(Immo_Incorp[[#This Row],[MOTIF]]="",0,Immo_Incorp[[#This Row],[MONTANT CAF REALISE ]])</f>
        <v>0</v>
      </c>
      <c r="L69" s="55">
        <f>IF(Immo_Incorp[[#This Row],[MOTIF]]="",0,Immo_Incorp[[#This Row],[MONTANT DD ET AUTRES TAXES HTVA]])</f>
        <v>0</v>
      </c>
      <c r="M69" s="56">
        <f>SUM(Immo_Incorp[[#This Row],[MONTANT CAF REJETE]:[MONTANT DD ET AUTRES TAXES HTVA REJETE]])</f>
        <v>0</v>
      </c>
      <c r="N69" s="54"/>
      <c r="O69" s="51"/>
      <c r="P69" s="49">
        <f>Immo_Incorp[[#This Row],[COÛT TOTAL REALISE]]-Immo_Incorp[[#This Row],[COÛT TOTAL REJET]]</f>
        <v>0</v>
      </c>
    </row>
    <row r="70" spans="1:16" ht="15.75" thickBot="1">
      <c r="A70" s="218" t="str">
        <f>IF(ISBLANK(Immo_Incorp[[#This Row],[DATE]]),"",ROW(Immo_Incorp[[#This Row],[NUM]])-ROW($A$19))</f>
        <v/>
      </c>
      <c r="B70" s="47"/>
      <c r="C70" s="128"/>
      <c r="D70" s="129"/>
      <c r="E70" s="128"/>
      <c r="F70" s="121"/>
      <c r="G70" s="121"/>
      <c r="H70" s="124">
        <f>SUM(Immo_Incorp[[#This Row],[MONTANT CAF REALISE ]:[MONTANT DD ET AUTRES TAXES HTVA]])</f>
        <v>0</v>
      </c>
      <c r="I70" s="35"/>
      <c r="J70" s="119"/>
      <c r="K70" s="55">
        <f>IF(Immo_Incorp[[#This Row],[MOTIF]]="",0,Immo_Incorp[[#This Row],[MONTANT CAF REALISE ]])</f>
        <v>0</v>
      </c>
      <c r="L70" s="55">
        <f>IF(Immo_Incorp[[#This Row],[MOTIF]]="",0,Immo_Incorp[[#This Row],[MONTANT DD ET AUTRES TAXES HTVA]])</f>
        <v>0</v>
      </c>
      <c r="M70" s="56">
        <f>SUM(Immo_Incorp[[#This Row],[MONTANT CAF REJETE]:[MONTANT DD ET AUTRES TAXES HTVA REJETE]])</f>
        <v>0</v>
      </c>
      <c r="N70" s="54"/>
      <c r="O70" s="51"/>
      <c r="P70" s="49">
        <f>Immo_Incorp[[#This Row],[COÛT TOTAL REALISE]]-Immo_Incorp[[#This Row],[COÛT TOTAL REJET]]</f>
        <v>0</v>
      </c>
    </row>
    <row r="71" spans="1:16" ht="15.75" thickBot="1">
      <c r="A71" s="218" t="str">
        <f>IF(ISBLANK(Immo_Incorp[[#This Row],[DATE]]),"",ROW(Immo_Incorp[[#This Row],[NUM]])-ROW($A$19))</f>
        <v/>
      </c>
      <c r="B71" s="47"/>
      <c r="C71" s="128"/>
      <c r="D71" s="129"/>
      <c r="E71" s="128"/>
      <c r="F71" s="121"/>
      <c r="G71" s="121"/>
      <c r="H71" s="124">
        <f>SUM(Immo_Incorp[[#This Row],[MONTANT CAF REALISE ]:[MONTANT DD ET AUTRES TAXES HTVA]])</f>
        <v>0</v>
      </c>
      <c r="I71" s="35"/>
      <c r="J71" s="119"/>
      <c r="K71" s="55">
        <f>IF(Immo_Incorp[[#This Row],[MOTIF]]="",0,Immo_Incorp[[#This Row],[MONTANT CAF REALISE ]])</f>
        <v>0</v>
      </c>
      <c r="L71" s="55">
        <f>IF(Immo_Incorp[[#This Row],[MOTIF]]="",0,Immo_Incorp[[#This Row],[MONTANT DD ET AUTRES TAXES HTVA]])</f>
        <v>0</v>
      </c>
      <c r="M71" s="56">
        <f>SUM(Immo_Incorp[[#This Row],[MONTANT CAF REJETE]:[MONTANT DD ET AUTRES TAXES HTVA REJETE]])</f>
        <v>0</v>
      </c>
      <c r="N71" s="54"/>
      <c r="O71" s="51"/>
      <c r="P71" s="49">
        <f>Immo_Incorp[[#This Row],[COÛT TOTAL REALISE]]-Immo_Incorp[[#This Row],[COÛT TOTAL REJET]]</f>
        <v>0</v>
      </c>
    </row>
    <row r="72" spans="1:16" ht="15.75" thickBot="1">
      <c r="A72" s="218" t="str">
        <f>IF(ISBLANK(Immo_Incorp[[#This Row],[DATE]]),"",ROW(Immo_Incorp[[#This Row],[NUM]])-ROW($A$19))</f>
        <v/>
      </c>
      <c r="B72" s="47"/>
      <c r="C72" s="128"/>
      <c r="D72" s="129"/>
      <c r="E72" s="128"/>
      <c r="F72" s="121"/>
      <c r="G72" s="121"/>
      <c r="H72" s="124">
        <f>SUM(Immo_Incorp[[#This Row],[MONTANT CAF REALISE ]:[MONTANT DD ET AUTRES TAXES HTVA]])</f>
        <v>0</v>
      </c>
      <c r="I72" s="35"/>
      <c r="J72" s="119"/>
      <c r="K72" s="55">
        <f>IF(Immo_Incorp[[#This Row],[MOTIF]]="",0,Immo_Incorp[[#This Row],[MONTANT CAF REALISE ]])</f>
        <v>0</v>
      </c>
      <c r="L72" s="55">
        <f>IF(Immo_Incorp[[#This Row],[MOTIF]]="",0,Immo_Incorp[[#This Row],[MONTANT DD ET AUTRES TAXES HTVA]])</f>
        <v>0</v>
      </c>
      <c r="M72" s="56">
        <f>SUM(Immo_Incorp[[#This Row],[MONTANT CAF REJETE]:[MONTANT DD ET AUTRES TAXES HTVA REJETE]])</f>
        <v>0</v>
      </c>
      <c r="N72" s="54"/>
      <c r="O72" s="51"/>
      <c r="P72" s="49">
        <f>Immo_Incorp[[#This Row],[COÛT TOTAL REALISE]]-Immo_Incorp[[#This Row],[COÛT TOTAL REJET]]</f>
        <v>0</v>
      </c>
    </row>
    <row r="73" spans="1:16" ht="15.75" thickBot="1">
      <c r="A73" s="218" t="str">
        <f>IF(ISBLANK(Immo_Incorp[[#This Row],[DATE]]),"",ROW(Immo_Incorp[[#This Row],[NUM]])-ROW($A$19))</f>
        <v/>
      </c>
      <c r="B73" s="47"/>
      <c r="C73" s="128"/>
      <c r="D73" s="129"/>
      <c r="E73" s="128"/>
      <c r="F73" s="121"/>
      <c r="G73" s="121"/>
      <c r="H73" s="124">
        <f>SUM(Immo_Incorp[[#This Row],[MONTANT CAF REALISE ]:[MONTANT DD ET AUTRES TAXES HTVA]])</f>
        <v>0</v>
      </c>
      <c r="I73" s="35"/>
      <c r="J73" s="119"/>
      <c r="K73" s="55">
        <f>IF(Immo_Incorp[[#This Row],[MOTIF]]="",0,Immo_Incorp[[#This Row],[MONTANT CAF REALISE ]])</f>
        <v>0</v>
      </c>
      <c r="L73" s="55">
        <f>IF(Immo_Incorp[[#This Row],[MOTIF]]="",0,Immo_Incorp[[#This Row],[MONTANT DD ET AUTRES TAXES HTVA]])</f>
        <v>0</v>
      </c>
      <c r="M73" s="56">
        <f>SUM(Immo_Incorp[[#This Row],[MONTANT CAF REJETE]:[MONTANT DD ET AUTRES TAXES HTVA REJETE]])</f>
        <v>0</v>
      </c>
      <c r="N73" s="54"/>
      <c r="O73" s="51"/>
      <c r="P73" s="49">
        <f>Immo_Incorp[[#This Row],[COÛT TOTAL REALISE]]-Immo_Incorp[[#This Row],[COÛT TOTAL REJET]]</f>
        <v>0</v>
      </c>
    </row>
    <row r="74" spans="1:16" ht="15.75" thickBot="1">
      <c r="A74" s="218" t="str">
        <f>IF(ISBLANK(Immo_Incorp[[#This Row],[DATE]]),"",ROW(Immo_Incorp[[#This Row],[NUM]])-ROW($A$19))</f>
        <v/>
      </c>
      <c r="B74" s="47"/>
      <c r="C74" s="128"/>
      <c r="D74" s="129"/>
      <c r="E74" s="128"/>
      <c r="F74" s="121"/>
      <c r="G74" s="121"/>
      <c r="H74" s="124">
        <f>SUM(Immo_Incorp[[#This Row],[MONTANT CAF REALISE ]:[MONTANT DD ET AUTRES TAXES HTVA]])</f>
        <v>0</v>
      </c>
      <c r="I74" s="35"/>
      <c r="J74" s="119"/>
      <c r="K74" s="55">
        <f>IF(Immo_Incorp[[#This Row],[MOTIF]]="",0,Immo_Incorp[[#This Row],[MONTANT CAF REALISE ]])</f>
        <v>0</v>
      </c>
      <c r="L74" s="55">
        <f>IF(Immo_Incorp[[#This Row],[MOTIF]]="",0,Immo_Incorp[[#This Row],[MONTANT DD ET AUTRES TAXES HTVA]])</f>
        <v>0</v>
      </c>
      <c r="M74" s="56">
        <f>SUM(Immo_Incorp[[#This Row],[MONTANT CAF REJETE]:[MONTANT DD ET AUTRES TAXES HTVA REJETE]])</f>
        <v>0</v>
      </c>
      <c r="N74" s="54"/>
      <c r="O74" s="51"/>
      <c r="P74" s="49">
        <f>Immo_Incorp[[#This Row],[COÛT TOTAL REALISE]]-Immo_Incorp[[#This Row],[COÛT TOTAL REJET]]</f>
        <v>0</v>
      </c>
    </row>
    <row r="75" spans="1:16" ht="15.75" thickBot="1">
      <c r="A75" s="218" t="str">
        <f>IF(ISBLANK(Immo_Incorp[[#This Row],[DATE]]),"",ROW(Immo_Incorp[[#This Row],[NUM]])-ROW($A$19))</f>
        <v/>
      </c>
      <c r="B75" s="47"/>
      <c r="C75" s="128"/>
      <c r="D75" s="129"/>
      <c r="E75" s="128"/>
      <c r="F75" s="121"/>
      <c r="G75" s="121"/>
      <c r="H75" s="124">
        <f>SUM(Immo_Incorp[[#This Row],[MONTANT CAF REALISE ]:[MONTANT DD ET AUTRES TAXES HTVA]])</f>
        <v>0</v>
      </c>
      <c r="I75" s="35"/>
      <c r="J75" s="119"/>
      <c r="K75" s="55">
        <f>IF(Immo_Incorp[[#This Row],[MOTIF]]="",0,Immo_Incorp[[#This Row],[MONTANT CAF REALISE ]])</f>
        <v>0</v>
      </c>
      <c r="L75" s="55">
        <f>IF(Immo_Incorp[[#This Row],[MOTIF]]="",0,Immo_Incorp[[#This Row],[MONTANT DD ET AUTRES TAXES HTVA]])</f>
        <v>0</v>
      </c>
      <c r="M75" s="56">
        <f>SUM(Immo_Incorp[[#This Row],[MONTANT CAF REJETE]:[MONTANT DD ET AUTRES TAXES HTVA REJETE]])</f>
        <v>0</v>
      </c>
      <c r="N75" s="54"/>
      <c r="O75" s="51"/>
      <c r="P75" s="49">
        <f>Immo_Incorp[[#This Row],[COÛT TOTAL REALISE]]-Immo_Incorp[[#This Row],[COÛT TOTAL REJET]]</f>
        <v>0</v>
      </c>
    </row>
    <row r="76" spans="1:16" ht="15.75" thickBot="1">
      <c r="A76" s="218" t="str">
        <f>IF(ISBLANK(Immo_Incorp[[#This Row],[DATE]]),"",ROW(Immo_Incorp[[#This Row],[NUM]])-ROW($A$19))</f>
        <v/>
      </c>
      <c r="B76" s="47"/>
      <c r="C76" s="128"/>
      <c r="D76" s="129"/>
      <c r="E76" s="128"/>
      <c r="F76" s="121"/>
      <c r="G76" s="121"/>
      <c r="H76" s="124">
        <f>SUM(Immo_Incorp[[#This Row],[MONTANT CAF REALISE ]:[MONTANT DD ET AUTRES TAXES HTVA]])</f>
        <v>0</v>
      </c>
      <c r="I76" s="35"/>
      <c r="J76" s="119"/>
      <c r="K76" s="55">
        <f>IF(Immo_Incorp[[#This Row],[MOTIF]]="",0,Immo_Incorp[[#This Row],[MONTANT CAF REALISE ]])</f>
        <v>0</v>
      </c>
      <c r="L76" s="55">
        <f>IF(Immo_Incorp[[#This Row],[MOTIF]]="",0,Immo_Incorp[[#This Row],[MONTANT DD ET AUTRES TAXES HTVA]])</f>
        <v>0</v>
      </c>
      <c r="M76" s="56">
        <f>SUM(Immo_Incorp[[#This Row],[MONTANT CAF REJETE]:[MONTANT DD ET AUTRES TAXES HTVA REJETE]])</f>
        <v>0</v>
      </c>
      <c r="N76" s="54"/>
      <c r="O76" s="51"/>
      <c r="P76" s="49">
        <f>Immo_Incorp[[#This Row],[COÛT TOTAL REALISE]]-Immo_Incorp[[#This Row],[COÛT TOTAL REJET]]</f>
        <v>0</v>
      </c>
    </row>
    <row r="77" spans="1:16" ht="15.75" thickBot="1">
      <c r="A77" s="218" t="str">
        <f>IF(ISBLANK(Immo_Incorp[[#This Row],[DATE]]),"",ROW(Immo_Incorp[[#This Row],[NUM]])-ROW($A$19))</f>
        <v/>
      </c>
      <c r="B77" s="47"/>
      <c r="C77" s="128"/>
      <c r="D77" s="129"/>
      <c r="E77" s="128"/>
      <c r="F77" s="121"/>
      <c r="G77" s="121"/>
      <c r="H77" s="124">
        <f>SUM(Immo_Incorp[[#This Row],[MONTANT CAF REALISE ]:[MONTANT DD ET AUTRES TAXES HTVA]])</f>
        <v>0</v>
      </c>
      <c r="I77" s="35"/>
      <c r="J77" s="119"/>
      <c r="K77" s="55">
        <f>IF(Immo_Incorp[[#This Row],[MOTIF]]="",0,Immo_Incorp[[#This Row],[MONTANT CAF REALISE ]])</f>
        <v>0</v>
      </c>
      <c r="L77" s="55">
        <f>IF(Immo_Incorp[[#This Row],[MOTIF]]="",0,Immo_Incorp[[#This Row],[MONTANT DD ET AUTRES TAXES HTVA]])</f>
        <v>0</v>
      </c>
      <c r="M77" s="56">
        <f>SUM(Immo_Incorp[[#This Row],[MONTANT CAF REJETE]:[MONTANT DD ET AUTRES TAXES HTVA REJETE]])</f>
        <v>0</v>
      </c>
      <c r="N77" s="54"/>
      <c r="O77" s="51"/>
      <c r="P77" s="49">
        <f>Immo_Incorp[[#This Row],[COÛT TOTAL REALISE]]-Immo_Incorp[[#This Row],[COÛT TOTAL REJET]]</f>
        <v>0</v>
      </c>
    </row>
    <row r="78" spans="1:16" ht="15.75" thickBot="1">
      <c r="A78" s="218" t="str">
        <f>IF(ISBLANK(Immo_Incorp[[#This Row],[DATE]]),"",ROW(Immo_Incorp[[#This Row],[NUM]])-ROW($A$19))</f>
        <v/>
      </c>
      <c r="B78" s="47"/>
      <c r="C78" s="128"/>
      <c r="D78" s="129"/>
      <c r="E78" s="128"/>
      <c r="F78" s="121"/>
      <c r="G78" s="121"/>
      <c r="H78" s="124">
        <f>SUM(Immo_Incorp[[#This Row],[MONTANT CAF REALISE ]:[MONTANT DD ET AUTRES TAXES HTVA]])</f>
        <v>0</v>
      </c>
      <c r="I78" s="35"/>
      <c r="J78" s="119"/>
      <c r="K78" s="55">
        <f>IF(Immo_Incorp[[#This Row],[MOTIF]]="",0,Immo_Incorp[[#This Row],[MONTANT CAF REALISE ]])</f>
        <v>0</v>
      </c>
      <c r="L78" s="55">
        <f>IF(Immo_Incorp[[#This Row],[MOTIF]]="",0,Immo_Incorp[[#This Row],[MONTANT DD ET AUTRES TAXES HTVA]])</f>
        <v>0</v>
      </c>
      <c r="M78" s="56">
        <f>SUM(Immo_Incorp[[#This Row],[MONTANT CAF REJETE]:[MONTANT DD ET AUTRES TAXES HTVA REJETE]])</f>
        <v>0</v>
      </c>
      <c r="N78" s="54"/>
      <c r="O78" s="51"/>
      <c r="P78" s="49">
        <f>Immo_Incorp[[#This Row],[COÛT TOTAL REALISE]]-Immo_Incorp[[#This Row],[COÛT TOTAL REJET]]</f>
        <v>0</v>
      </c>
    </row>
    <row r="79" spans="1:16" ht="15.75" thickBot="1">
      <c r="A79" s="218" t="str">
        <f>IF(ISBLANK(Immo_Incorp[[#This Row],[DATE]]),"",ROW(Immo_Incorp[[#This Row],[NUM]])-ROW($A$19))</f>
        <v/>
      </c>
      <c r="B79" s="47"/>
      <c r="C79" s="128"/>
      <c r="D79" s="129"/>
      <c r="E79" s="128"/>
      <c r="F79" s="121"/>
      <c r="G79" s="121"/>
      <c r="H79" s="124">
        <f>SUM(Immo_Incorp[[#This Row],[MONTANT CAF REALISE ]:[MONTANT DD ET AUTRES TAXES HTVA]])</f>
        <v>0</v>
      </c>
      <c r="I79" s="35"/>
      <c r="J79" s="119"/>
      <c r="K79" s="55">
        <f>IF(Immo_Incorp[[#This Row],[MOTIF]]="",0,Immo_Incorp[[#This Row],[MONTANT CAF REALISE ]])</f>
        <v>0</v>
      </c>
      <c r="L79" s="55">
        <f>IF(Immo_Incorp[[#This Row],[MOTIF]]="",0,Immo_Incorp[[#This Row],[MONTANT DD ET AUTRES TAXES HTVA]])</f>
        <v>0</v>
      </c>
      <c r="M79" s="56">
        <f>SUM(Immo_Incorp[[#This Row],[MONTANT CAF REJETE]:[MONTANT DD ET AUTRES TAXES HTVA REJETE]])</f>
        <v>0</v>
      </c>
      <c r="N79" s="54"/>
      <c r="O79" s="51"/>
      <c r="P79" s="49">
        <f>Immo_Incorp[[#This Row],[COÛT TOTAL REALISE]]-Immo_Incorp[[#This Row],[COÛT TOTAL REJET]]</f>
        <v>0</v>
      </c>
    </row>
    <row r="80" spans="1:16" ht="15.75" thickBot="1">
      <c r="A80" s="218" t="str">
        <f>IF(ISBLANK(Immo_Incorp[[#This Row],[DATE]]),"",ROW(Immo_Incorp[[#This Row],[NUM]])-ROW($A$19))</f>
        <v/>
      </c>
      <c r="B80" s="47"/>
      <c r="C80" s="128"/>
      <c r="D80" s="129"/>
      <c r="E80" s="128"/>
      <c r="F80" s="121"/>
      <c r="G80" s="121"/>
      <c r="H80" s="124">
        <f>SUM(Immo_Incorp[[#This Row],[MONTANT CAF REALISE ]:[MONTANT DD ET AUTRES TAXES HTVA]])</f>
        <v>0</v>
      </c>
      <c r="I80" s="35"/>
      <c r="J80" s="119"/>
      <c r="K80" s="55">
        <f>IF(Immo_Incorp[[#This Row],[MOTIF]]="",0,Immo_Incorp[[#This Row],[MONTANT CAF REALISE ]])</f>
        <v>0</v>
      </c>
      <c r="L80" s="55">
        <f>IF(Immo_Incorp[[#This Row],[MOTIF]]="",0,Immo_Incorp[[#This Row],[MONTANT DD ET AUTRES TAXES HTVA]])</f>
        <v>0</v>
      </c>
      <c r="M80" s="56">
        <f>SUM(Immo_Incorp[[#This Row],[MONTANT CAF REJETE]:[MONTANT DD ET AUTRES TAXES HTVA REJETE]])</f>
        <v>0</v>
      </c>
      <c r="N80" s="54"/>
      <c r="O80" s="51"/>
      <c r="P80" s="49">
        <f>Immo_Incorp[[#This Row],[COÛT TOTAL REALISE]]-Immo_Incorp[[#This Row],[COÛT TOTAL REJET]]</f>
        <v>0</v>
      </c>
    </row>
    <row r="81" spans="1:16" ht="15.75" thickBot="1">
      <c r="A81" s="218" t="str">
        <f>IF(ISBLANK(Immo_Incorp[[#This Row],[DATE]]),"",ROW(Immo_Incorp[[#This Row],[NUM]])-ROW($A$19))</f>
        <v/>
      </c>
      <c r="B81" s="47"/>
      <c r="C81" s="128"/>
      <c r="D81" s="129"/>
      <c r="E81" s="128"/>
      <c r="F81" s="121"/>
      <c r="G81" s="121"/>
      <c r="H81" s="124">
        <f>SUM(Immo_Incorp[[#This Row],[MONTANT CAF REALISE ]:[MONTANT DD ET AUTRES TAXES HTVA]])</f>
        <v>0</v>
      </c>
      <c r="I81" s="35"/>
      <c r="J81" s="119"/>
      <c r="K81" s="55">
        <f>IF(Immo_Incorp[[#This Row],[MOTIF]]="",0,Immo_Incorp[[#This Row],[MONTANT CAF REALISE ]])</f>
        <v>0</v>
      </c>
      <c r="L81" s="55">
        <f>IF(Immo_Incorp[[#This Row],[MOTIF]]="",0,Immo_Incorp[[#This Row],[MONTANT DD ET AUTRES TAXES HTVA]])</f>
        <v>0</v>
      </c>
      <c r="M81" s="56">
        <f>SUM(Immo_Incorp[[#This Row],[MONTANT CAF REJETE]:[MONTANT DD ET AUTRES TAXES HTVA REJETE]])</f>
        <v>0</v>
      </c>
      <c r="N81" s="54"/>
      <c r="O81" s="51"/>
      <c r="P81" s="49">
        <f>Immo_Incorp[[#This Row],[COÛT TOTAL REALISE]]-Immo_Incorp[[#This Row],[COÛT TOTAL REJET]]</f>
        <v>0</v>
      </c>
    </row>
    <row r="82" spans="1:16" ht="15.75" thickBot="1">
      <c r="A82" s="218" t="str">
        <f>IF(ISBLANK(Immo_Incorp[[#This Row],[DATE]]),"",ROW(Immo_Incorp[[#This Row],[NUM]])-ROW($A$19))</f>
        <v/>
      </c>
      <c r="B82" s="47"/>
      <c r="C82" s="128"/>
      <c r="D82" s="129"/>
      <c r="E82" s="128"/>
      <c r="F82" s="121"/>
      <c r="G82" s="121"/>
      <c r="H82" s="124">
        <f>SUM(Immo_Incorp[[#This Row],[MONTANT CAF REALISE ]:[MONTANT DD ET AUTRES TAXES HTVA]])</f>
        <v>0</v>
      </c>
      <c r="I82" s="35"/>
      <c r="J82" s="119"/>
      <c r="K82" s="55">
        <f>IF(Immo_Incorp[[#This Row],[MOTIF]]="",0,Immo_Incorp[[#This Row],[MONTANT CAF REALISE ]])</f>
        <v>0</v>
      </c>
      <c r="L82" s="55">
        <f>IF(Immo_Incorp[[#This Row],[MOTIF]]="",0,Immo_Incorp[[#This Row],[MONTANT DD ET AUTRES TAXES HTVA]])</f>
        <v>0</v>
      </c>
      <c r="M82" s="56">
        <f>SUM(Immo_Incorp[[#This Row],[MONTANT CAF REJETE]:[MONTANT DD ET AUTRES TAXES HTVA REJETE]])</f>
        <v>0</v>
      </c>
      <c r="N82" s="54"/>
      <c r="O82" s="51"/>
      <c r="P82" s="49">
        <f>Immo_Incorp[[#This Row],[COÛT TOTAL REALISE]]-Immo_Incorp[[#This Row],[COÛT TOTAL REJET]]</f>
        <v>0</v>
      </c>
    </row>
    <row r="83" spans="1:16" ht="15.75" thickBot="1">
      <c r="A83" s="218" t="str">
        <f>IF(ISBLANK(Immo_Incorp[[#This Row],[DATE]]),"",ROW(Immo_Incorp[[#This Row],[NUM]])-ROW($A$19))</f>
        <v/>
      </c>
      <c r="B83" s="47"/>
      <c r="C83" s="128"/>
      <c r="D83" s="129"/>
      <c r="E83" s="128"/>
      <c r="F83" s="121"/>
      <c r="G83" s="121"/>
      <c r="H83" s="124">
        <f>SUM(Immo_Incorp[[#This Row],[MONTANT CAF REALISE ]:[MONTANT DD ET AUTRES TAXES HTVA]])</f>
        <v>0</v>
      </c>
      <c r="I83" s="35"/>
      <c r="J83" s="119"/>
      <c r="K83" s="55">
        <f>IF(Immo_Incorp[[#This Row],[MOTIF]]="",0,Immo_Incorp[[#This Row],[MONTANT CAF REALISE ]])</f>
        <v>0</v>
      </c>
      <c r="L83" s="55">
        <f>IF(Immo_Incorp[[#This Row],[MOTIF]]="",0,Immo_Incorp[[#This Row],[MONTANT DD ET AUTRES TAXES HTVA]])</f>
        <v>0</v>
      </c>
      <c r="M83" s="56">
        <f>SUM(Immo_Incorp[[#This Row],[MONTANT CAF REJETE]:[MONTANT DD ET AUTRES TAXES HTVA REJETE]])</f>
        <v>0</v>
      </c>
      <c r="N83" s="54"/>
      <c r="O83" s="51"/>
      <c r="P83" s="49">
        <f>Immo_Incorp[[#This Row],[COÛT TOTAL REALISE]]-Immo_Incorp[[#This Row],[COÛT TOTAL REJET]]</f>
        <v>0</v>
      </c>
    </row>
    <row r="84" spans="1:16" ht="15.75" thickBot="1">
      <c r="A84" s="218" t="str">
        <f>IF(ISBLANK(Immo_Incorp[[#This Row],[DATE]]),"",ROW(Immo_Incorp[[#This Row],[NUM]])-ROW($A$19))</f>
        <v/>
      </c>
      <c r="B84" s="47"/>
      <c r="C84" s="128"/>
      <c r="D84" s="129"/>
      <c r="E84" s="128"/>
      <c r="F84" s="121"/>
      <c r="G84" s="121"/>
      <c r="H84" s="124">
        <f>SUM(Immo_Incorp[[#This Row],[MONTANT CAF REALISE ]:[MONTANT DD ET AUTRES TAXES HTVA]])</f>
        <v>0</v>
      </c>
      <c r="I84" s="35"/>
      <c r="J84" s="119"/>
      <c r="K84" s="55">
        <f>IF(Immo_Incorp[[#This Row],[MOTIF]]="",0,Immo_Incorp[[#This Row],[MONTANT CAF REALISE ]])</f>
        <v>0</v>
      </c>
      <c r="L84" s="55">
        <f>IF(Immo_Incorp[[#This Row],[MOTIF]]="",0,Immo_Incorp[[#This Row],[MONTANT DD ET AUTRES TAXES HTVA]])</f>
        <v>0</v>
      </c>
      <c r="M84" s="56">
        <f>SUM(Immo_Incorp[[#This Row],[MONTANT CAF REJETE]:[MONTANT DD ET AUTRES TAXES HTVA REJETE]])</f>
        <v>0</v>
      </c>
      <c r="N84" s="54"/>
      <c r="O84" s="51"/>
      <c r="P84" s="49">
        <f>Immo_Incorp[[#This Row],[COÛT TOTAL REALISE]]-Immo_Incorp[[#This Row],[COÛT TOTAL REJET]]</f>
        <v>0</v>
      </c>
    </row>
    <row r="85" spans="1:16" ht="15.75" thickBot="1">
      <c r="A85" s="218" t="str">
        <f>IF(ISBLANK(Immo_Incorp[[#This Row],[DATE]]),"",ROW(Immo_Incorp[[#This Row],[NUM]])-ROW($A$19))</f>
        <v/>
      </c>
      <c r="B85" s="47"/>
      <c r="C85" s="128"/>
      <c r="D85" s="129"/>
      <c r="E85" s="128"/>
      <c r="F85" s="121"/>
      <c r="G85" s="121"/>
      <c r="H85" s="124">
        <f>SUM(Immo_Incorp[[#This Row],[MONTANT CAF REALISE ]:[MONTANT DD ET AUTRES TAXES HTVA]])</f>
        <v>0</v>
      </c>
      <c r="I85" s="35"/>
      <c r="J85" s="119"/>
      <c r="K85" s="55">
        <f>IF(Immo_Incorp[[#This Row],[MOTIF]]="",0,Immo_Incorp[[#This Row],[MONTANT CAF REALISE ]])</f>
        <v>0</v>
      </c>
      <c r="L85" s="55">
        <f>IF(Immo_Incorp[[#This Row],[MOTIF]]="",0,Immo_Incorp[[#This Row],[MONTANT DD ET AUTRES TAXES HTVA]])</f>
        <v>0</v>
      </c>
      <c r="M85" s="56">
        <f>SUM(Immo_Incorp[[#This Row],[MONTANT CAF REJETE]:[MONTANT DD ET AUTRES TAXES HTVA REJETE]])</f>
        <v>0</v>
      </c>
      <c r="N85" s="54"/>
      <c r="O85" s="51"/>
      <c r="P85" s="49">
        <f>Immo_Incorp[[#This Row],[COÛT TOTAL REALISE]]-Immo_Incorp[[#This Row],[COÛT TOTAL REJET]]</f>
        <v>0</v>
      </c>
    </row>
    <row r="86" spans="1:16" ht="15.75" thickBot="1">
      <c r="A86" s="218" t="str">
        <f>IF(ISBLANK(Immo_Incorp[[#This Row],[DATE]]),"",ROW(Immo_Incorp[[#This Row],[NUM]])-ROW($A$19))</f>
        <v/>
      </c>
      <c r="B86" s="47"/>
      <c r="C86" s="128"/>
      <c r="D86" s="129"/>
      <c r="E86" s="128"/>
      <c r="F86" s="121"/>
      <c r="G86" s="121"/>
      <c r="H86" s="124">
        <f>SUM(Immo_Incorp[[#This Row],[MONTANT CAF REALISE ]:[MONTANT DD ET AUTRES TAXES HTVA]])</f>
        <v>0</v>
      </c>
      <c r="I86" s="35"/>
      <c r="J86" s="119"/>
      <c r="K86" s="55">
        <f>IF(Immo_Incorp[[#This Row],[MOTIF]]="",0,Immo_Incorp[[#This Row],[MONTANT CAF REALISE ]])</f>
        <v>0</v>
      </c>
      <c r="L86" s="55">
        <f>IF(Immo_Incorp[[#This Row],[MOTIF]]="",0,Immo_Incorp[[#This Row],[MONTANT DD ET AUTRES TAXES HTVA]])</f>
        <v>0</v>
      </c>
      <c r="M86" s="56">
        <f>SUM(Immo_Incorp[[#This Row],[MONTANT CAF REJETE]:[MONTANT DD ET AUTRES TAXES HTVA REJETE]])</f>
        <v>0</v>
      </c>
      <c r="N86" s="54"/>
      <c r="O86" s="51"/>
      <c r="P86" s="49">
        <f>Immo_Incorp[[#This Row],[COÛT TOTAL REALISE]]-Immo_Incorp[[#This Row],[COÛT TOTAL REJET]]</f>
        <v>0</v>
      </c>
    </row>
    <row r="87" spans="1:16" ht="15.75" thickBot="1">
      <c r="A87" s="218" t="str">
        <f>IF(ISBLANK(Immo_Incorp[[#This Row],[DATE]]),"",ROW(Immo_Incorp[[#This Row],[NUM]])-ROW($A$19))</f>
        <v/>
      </c>
      <c r="B87" s="47"/>
      <c r="C87" s="128"/>
      <c r="D87" s="129"/>
      <c r="E87" s="128"/>
      <c r="F87" s="121"/>
      <c r="G87" s="121"/>
      <c r="H87" s="124">
        <f>SUM(Immo_Incorp[[#This Row],[MONTANT CAF REALISE ]:[MONTANT DD ET AUTRES TAXES HTVA]])</f>
        <v>0</v>
      </c>
      <c r="I87" s="35"/>
      <c r="J87" s="119"/>
      <c r="K87" s="55">
        <f>IF(Immo_Incorp[[#This Row],[MOTIF]]="",0,Immo_Incorp[[#This Row],[MONTANT CAF REALISE ]])</f>
        <v>0</v>
      </c>
      <c r="L87" s="55">
        <f>IF(Immo_Incorp[[#This Row],[MOTIF]]="",0,Immo_Incorp[[#This Row],[MONTANT DD ET AUTRES TAXES HTVA]])</f>
        <v>0</v>
      </c>
      <c r="M87" s="56">
        <f>SUM(Immo_Incorp[[#This Row],[MONTANT CAF REJETE]:[MONTANT DD ET AUTRES TAXES HTVA REJETE]])</f>
        <v>0</v>
      </c>
      <c r="N87" s="54"/>
      <c r="O87" s="51"/>
      <c r="P87" s="49">
        <f>Immo_Incorp[[#This Row],[COÛT TOTAL REALISE]]-Immo_Incorp[[#This Row],[COÛT TOTAL REJET]]</f>
        <v>0</v>
      </c>
    </row>
    <row r="88" spans="1:16" ht="15.75" thickBot="1">
      <c r="A88" s="218" t="str">
        <f>IF(ISBLANK(Immo_Incorp[[#This Row],[DATE]]),"",ROW(Immo_Incorp[[#This Row],[NUM]])-ROW($A$19))</f>
        <v/>
      </c>
      <c r="B88" s="47"/>
      <c r="C88" s="128"/>
      <c r="D88" s="129"/>
      <c r="E88" s="128"/>
      <c r="F88" s="121"/>
      <c r="G88" s="121"/>
      <c r="H88" s="124">
        <f>SUM(Immo_Incorp[[#This Row],[MONTANT CAF REALISE ]:[MONTANT DD ET AUTRES TAXES HTVA]])</f>
        <v>0</v>
      </c>
      <c r="I88" s="35"/>
      <c r="J88" s="119"/>
      <c r="K88" s="55">
        <f>IF(Immo_Incorp[[#This Row],[MOTIF]]="",0,Immo_Incorp[[#This Row],[MONTANT CAF REALISE ]])</f>
        <v>0</v>
      </c>
      <c r="L88" s="55">
        <f>IF(Immo_Incorp[[#This Row],[MOTIF]]="",0,Immo_Incorp[[#This Row],[MONTANT DD ET AUTRES TAXES HTVA]])</f>
        <v>0</v>
      </c>
      <c r="M88" s="56">
        <f>SUM(Immo_Incorp[[#This Row],[MONTANT CAF REJETE]:[MONTANT DD ET AUTRES TAXES HTVA REJETE]])</f>
        <v>0</v>
      </c>
      <c r="N88" s="54"/>
      <c r="O88" s="51"/>
      <c r="P88" s="49">
        <f>Immo_Incorp[[#This Row],[COÛT TOTAL REALISE]]-Immo_Incorp[[#This Row],[COÛT TOTAL REJET]]</f>
        <v>0</v>
      </c>
    </row>
    <row r="89" spans="1:16" ht="15.75" thickBot="1">
      <c r="A89" s="218" t="str">
        <f>IF(ISBLANK(Immo_Incorp[[#This Row],[DATE]]),"",ROW(Immo_Incorp[[#This Row],[NUM]])-ROW($A$19))</f>
        <v/>
      </c>
      <c r="B89" s="47"/>
      <c r="C89" s="128"/>
      <c r="D89" s="129"/>
      <c r="E89" s="128"/>
      <c r="F89" s="121"/>
      <c r="G89" s="121"/>
      <c r="H89" s="124">
        <f>SUM(Immo_Incorp[[#This Row],[MONTANT CAF REALISE ]:[MONTANT DD ET AUTRES TAXES HTVA]])</f>
        <v>0</v>
      </c>
      <c r="I89" s="35"/>
      <c r="J89" s="119"/>
      <c r="K89" s="55">
        <f>IF(Immo_Incorp[[#This Row],[MOTIF]]="",0,Immo_Incorp[[#This Row],[MONTANT CAF REALISE ]])</f>
        <v>0</v>
      </c>
      <c r="L89" s="55">
        <f>IF(Immo_Incorp[[#This Row],[MOTIF]]="",0,Immo_Incorp[[#This Row],[MONTANT DD ET AUTRES TAXES HTVA]])</f>
        <v>0</v>
      </c>
      <c r="M89" s="56">
        <f>SUM(Immo_Incorp[[#This Row],[MONTANT CAF REJETE]:[MONTANT DD ET AUTRES TAXES HTVA REJETE]])</f>
        <v>0</v>
      </c>
      <c r="N89" s="54"/>
      <c r="O89" s="51"/>
      <c r="P89" s="49">
        <f>Immo_Incorp[[#This Row],[COÛT TOTAL REALISE]]-Immo_Incorp[[#This Row],[COÛT TOTAL REJET]]</f>
        <v>0</v>
      </c>
    </row>
    <row r="90" spans="1:16" ht="15.75" thickBot="1">
      <c r="A90" s="218" t="str">
        <f>IF(ISBLANK(Immo_Incorp[[#This Row],[DATE]]),"",ROW(Immo_Incorp[[#This Row],[NUM]])-ROW($A$19))</f>
        <v/>
      </c>
      <c r="B90" s="47"/>
      <c r="C90" s="128"/>
      <c r="D90" s="129"/>
      <c r="E90" s="128"/>
      <c r="F90" s="121"/>
      <c r="G90" s="121"/>
      <c r="H90" s="124">
        <f>SUM(Immo_Incorp[[#This Row],[MONTANT CAF REALISE ]:[MONTANT DD ET AUTRES TAXES HTVA]])</f>
        <v>0</v>
      </c>
      <c r="I90" s="35"/>
      <c r="J90" s="119"/>
      <c r="K90" s="55">
        <f>IF(Immo_Incorp[[#This Row],[MOTIF]]="",0,Immo_Incorp[[#This Row],[MONTANT CAF REALISE ]])</f>
        <v>0</v>
      </c>
      <c r="L90" s="55">
        <f>IF(Immo_Incorp[[#This Row],[MOTIF]]="",0,Immo_Incorp[[#This Row],[MONTANT DD ET AUTRES TAXES HTVA]])</f>
        <v>0</v>
      </c>
      <c r="M90" s="56">
        <f>SUM(Immo_Incorp[[#This Row],[MONTANT CAF REJETE]:[MONTANT DD ET AUTRES TAXES HTVA REJETE]])</f>
        <v>0</v>
      </c>
      <c r="N90" s="54"/>
      <c r="O90" s="51"/>
      <c r="P90" s="49">
        <f>Immo_Incorp[[#This Row],[COÛT TOTAL REALISE]]-Immo_Incorp[[#This Row],[COÛT TOTAL REJET]]</f>
        <v>0</v>
      </c>
    </row>
    <row r="91" spans="1:16" ht="15.75" thickBot="1">
      <c r="A91" s="218" t="str">
        <f>IF(ISBLANK(Immo_Incorp[[#This Row],[DATE]]),"",ROW(Immo_Incorp[[#This Row],[NUM]])-ROW($A$19))</f>
        <v/>
      </c>
      <c r="B91" s="47"/>
      <c r="C91" s="128"/>
      <c r="D91" s="129"/>
      <c r="E91" s="128"/>
      <c r="F91" s="121"/>
      <c r="G91" s="121"/>
      <c r="H91" s="124">
        <f>SUM(Immo_Incorp[[#This Row],[MONTANT CAF REALISE ]:[MONTANT DD ET AUTRES TAXES HTVA]])</f>
        <v>0</v>
      </c>
      <c r="I91" s="35"/>
      <c r="J91" s="119"/>
      <c r="K91" s="55">
        <f>IF(Immo_Incorp[[#This Row],[MOTIF]]="",0,Immo_Incorp[[#This Row],[MONTANT CAF REALISE ]])</f>
        <v>0</v>
      </c>
      <c r="L91" s="55">
        <f>IF(Immo_Incorp[[#This Row],[MOTIF]]="",0,Immo_Incorp[[#This Row],[MONTANT DD ET AUTRES TAXES HTVA]])</f>
        <v>0</v>
      </c>
      <c r="M91" s="56">
        <f>SUM(Immo_Incorp[[#This Row],[MONTANT CAF REJETE]:[MONTANT DD ET AUTRES TAXES HTVA REJETE]])</f>
        <v>0</v>
      </c>
      <c r="N91" s="54"/>
      <c r="O91" s="51"/>
      <c r="P91" s="49">
        <f>Immo_Incorp[[#This Row],[COÛT TOTAL REALISE]]-Immo_Incorp[[#This Row],[COÛT TOTAL REJET]]</f>
        <v>0</v>
      </c>
    </row>
    <row r="92" spans="1:16" ht="15.75" thickBot="1">
      <c r="A92" s="218" t="str">
        <f>IF(ISBLANK(Immo_Incorp[[#This Row],[DATE]]),"",ROW(Immo_Incorp[[#This Row],[NUM]])-ROW($A$19))</f>
        <v/>
      </c>
      <c r="B92" s="47"/>
      <c r="C92" s="128"/>
      <c r="D92" s="129"/>
      <c r="E92" s="128"/>
      <c r="F92" s="121"/>
      <c r="G92" s="121"/>
      <c r="H92" s="124">
        <f>SUM(Immo_Incorp[[#This Row],[MONTANT CAF REALISE ]:[MONTANT DD ET AUTRES TAXES HTVA]])</f>
        <v>0</v>
      </c>
      <c r="I92" s="35"/>
      <c r="J92" s="119"/>
      <c r="K92" s="55">
        <f>IF(Immo_Incorp[[#This Row],[MOTIF]]="",0,Immo_Incorp[[#This Row],[MONTANT CAF REALISE ]])</f>
        <v>0</v>
      </c>
      <c r="L92" s="55">
        <f>IF(Immo_Incorp[[#This Row],[MOTIF]]="",0,Immo_Incorp[[#This Row],[MONTANT DD ET AUTRES TAXES HTVA]])</f>
        <v>0</v>
      </c>
      <c r="M92" s="56">
        <f>SUM(Immo_Incorp[[#This Row],[MONTANT CAF REJETE]:[MONTANT DD ET AUTRES TAXES HTVA REJETE]])</f>
        <v>0</v>
      </c>
      <c r="N92" s="54"/>
      <c r="O92" s="51"/>
      <c r="P92" s="49">
        <f>Immo_Incorp[[#This Row],[COÛT TOTAL REALISE]]-Immo_Incorp[[#This Row],[COÛT TOTAL REJET]]</f>
        <v>0</v>
      </c>
    </row>
    <row r="93" spans="1:16" ht="15.75" thickBot="1">
      <c r="A93" s="218" t="str">
        <f>IF(ISBLANK(Immo_Incorp[[#This Row],[DATE]]),"",ROW(Immo_Incorp[[#This Row],[NUM]])-ROW($A$19))</f>
        <v/>
      </c>
      <c r="B93" s="47"/>
      <c r="C93" s="128"/>
      <c r="D93" s="129"/>
      <c r="E93" s="128"/>
      <c r="F93" s="121"/>
      <c r="G93" s="121"/>
      <c r="H93" s="124">
        <f>SUM(Immo_Incorp[[#This Row],[MONTANT CAF REALISE ]:[MONTANT DD ET AUTRES TAXES HTVA]])</f>
        <v>0</v>
      </c>
      <c r="I93" s="35"/>
      <c r="J93" s="119"/>
      <c r="K93" s="55">
        <f>IF(Immo_Incorp[[#This Row],[MOTIF]]="",0,Immo_Incorp[[#This Row],[MONTANT CAF REALISE ]])</f>
        <v>0</v>
      </c>
      <c r="L93" s="55">
        <f>IF(Immo_Incorp[[#This Row],[MOTIF]]="",0,Immo_Incorp[[#This Row],[MONTANT DD ET AUTRES TAXES HTVA]])</f>
        <v>0</v>
      </c>
      <c r="M93" s="56">
        <f>SUM(Immo_Incorp[[#This Row],[MONTANT CAF REJETE]:[MONTANT DD ET AUTRES TAXES HTVA REJETE]])</f>
        <v>0</v>
      </c>
      <c r="N93" s="54"/>
      <c r="O93" s="51"/>
      <c r="P93" s="49">
        <f>Immo_Incorp[[#This Row],[COÛT TOTAL REALISE]]-Immo_Incorp[[#This Row],[COÛT TOTAL REJET]]</f>
        <v>0</v>
      </c>
    </row>
    <row r="94" spans="1:16" ht="15.75" thickBot="1">
      <c r="A94" s="218" t="str">
        <f>IF(ISBLANK(Immo_Incorp[[#This Row],[DATE]]),"",ROW(Immo_Incorp[[#This Row],[NUM]])-ROW($A$19))</f>
        <v/>
      </c>
      <c r="B94" s="47"/>
      <c r="C94" s="128"/>
      <c r="D94" s="129"/>
      <c r="E94" s="128"/>
      <c r="F94" s="121"/>
      <c r="G94" s="121"/>
      <c r="H94" s="124">
        <f>SUM(Immo_Incorp[[#This Row],[MONTANT CAF REALISE ]:[MONTANT DD ET AUTRES TAXES HTVA]])</f>
        <v>0</v>
      </c>
      <c r="I94" s="35"/>
      <c r="J94" s="119"/>
      <c r="K94" s="55">
        <f>IF(Immo_Incorp[[#This Row],[MOTIF]]="",0,Immo_Incorp[[#This Row],[MONTANT CAF REALISE ]])</f>
        <v>0</v>
      </c>
      <c r="L94" s="55">
        <f>IF(Immo_Incorp[[#This Row],[MOTIF]]="",0,Immo_Incorp[[#This Row],[MONTANT DD ET AUTRES TAXES HTVA]])</f>
        <v>0</v>
      </c>
      <c r="M94" s="56">
        <f>SUM(Immo_Incorp[[#This Row],[MONTANT CAF REJETE]:[MONTANT DD ET AUTRES TAXES HTVA REJETE]])</f>
        <v>0</v>
      </c>
      <c r="N94" s="54"/>
      <c r="O94" s="51"/>
      <c r="P94" s="49">
        <f>Immo_Incorp[[#This Row],[COÛT TOTAL REALISE]]-Immo_Incorp[[#This Row],[COÛT TOTAL REJET]]</f>
        <v>0</v>
      </c>
    </row>
    <row r="95" spans="1:16" ht="15.75" thickBot="1">
      <c r="A95" s="218" t="str">
        <f>IF(ISBLANK(Immo_Incorp[[#This Row],[DATE]]),"",ROW(Immo_Incorp[[#This Row],[NUM]])-ROW($A$19))</f>
        <v/>
      </c>
      <c r="B95" s="47"/>
      <c r="C95" s="128"/>
      <c r="D95" s="129"/>
      <c r="E95" s="128"/>
      <c r="F95" s="121"/>
      <c r="G95" s="121"/>
      <c r="H95" s="124">
        <f>SUM(Immo_Incorp[[#This Row],[MONTANT CAF REALISE ]:[MONTANT DD ET AUTRES TAXES HTVA]])</f>
        <v>0</v>
      </c>
      <c r="I95" s="35"/>
      <c r="J95" s="119"/>
      <c r="K95" s="55">
        <f>IF(Immo_Incorp[[#This Row],[MOTIF]]="",0,Immo_Incorp[[#This Row],[MONTANT CAF REALISE ]])</f>
        <v>0</v>
      </c>
      <c r="L95" s="55">
        <f>IF(Immo_Incorp[[#This Row],[MOTIF]]="",0,Immo_Incorp[[#This Row],[MONTANT DD ET AUTRES TAXES HTVA]])</f>
        <v>0</v>
      </c>
      <c r="M95" s="56">
        <f>SUM(Immo_Incorp[[#This Row],[MONTANT CAF REJETE]:[MONTANT DD ET AUTRES TAXES HTVA REJETE]])</f>
        <v>0</v>
      </c>
      <c r="N95" s="54"/>
      <c r="O95" s="51"/>
      <c r="P95" s="49">
        <f>Immo_Incorp[[#This Row],[COÛT TOTAL REALISE]]-Immo_Incorp[[#This Row],[COÛT TOTAL REJET]]</f>
        <v>0</v>
      </c>
    </row>
    <row r="96" spans="1:16" ht="15.75" thickBot="1">
      <c r="A96" s="218" t="str">
        <f>IF(ISBLANK(Immo_Incorp[[#This Row],[DATE]]),"",ROW(Immo_Incorp[[#This Row],[NUM]])-ROW($A$19))</f>
        <v/>
      </c>
      <c r="B96" s="47"/>
      <c r="C96" s="128"/>
      <c r="D96" s="129"/>
      <c r="E96" s="128"/>
      <c r="F96" s="121"/>
      <c r="G96" s="121"/>
      <c r="H96" s="124">
        <f>SUM(Immo_Incorp[[#This Row],[MONTANT CAF REALISE ]:[MONTANT DD ET AUTRES TAXES HTVA]])</f>
        <v>0</v>
      </c>
      <c r="I96" s="35"/>
      <c r="J96" s="119"/>
      <c r="K96" s="55">
        <f>IF(Immo_Incorp[[#This Row],[MOTIF]]="",0,Immo_Incorp[[#This Row],[MONTANT CAF REALISE ]])</f>
        <v>0</v>
      </c>
      <c r="L96" s="55">
        <f>IF(Immo_Incorp[[#This Row],[MOTIF]]="",0,Immo_Incorp[[#This Row],[MONTANT DD ET AUTRES TAXES HTVA]])</f>
        <v>0</v>
      </c>
      <c r="M96" s="56">
        <f>SUM(Immo_Incorp[[#This Row],[MONTANT CAF REJETE]:[MONTANT DD ET AUTRES TAXES HTVA REJETE]])</f>
        <v>0</v>
      </c>
      <c r="N96" s="54"/>
      <c r="O96" s="51"/>
      <c r="P96" s="49">
        <f>Immo_Incorp[[#This Row],[COÛT TOTAL REALISE]]-Immo_Incorp[[#This Row],[COÛT TOTAL REJET]]</f>
        <v>0</v>
      </c>
    </row>
    <row r="97" spans="1:16" ht="15.75" thickBot="1">
      <c r="A97" s="218" t="str">
        <f>IF(ISBLANK(Immo_Incorp[[#This Row],[DATE]]),"",ROW(Immo_Incorp[[#This Row],[NUM]])-ROW($A$19))</f>
        <v/>
      </c>
      <c r="B97" s="47"/>
      <c r="C97" s="128"/>
      <c r="D97" s="129"/>
      <c r="E97" s="128"/>
      <c r="F97" s="121"/>
      <c r="G97" s="121"/>
      <c r="H97" s="124">
        <f>SUM(Immo_Incorp[[#This Row],[MONTANT CAF REALISE ]:[MONTANT DD ET AUTRES TAXES HTVA]])</f>
        <v>0</v>
      </c>
      <c r="I97" s="35"/>
      <c r="J97" s="119"/>
      <c r="K97" s="55">
        <f>IF(Immo_Incorp[[#This Row],[MOTIF]]="",0,Immo_Incorp[[#This Row],[MONTANT CAF REALISE ]])</f>
        <v>0</v>
      </c>
      <c r="L97" s="55">
        <f>IF(Immo_Incorp[[#This Row],[MOTIF]]="",0,Immo_Incorp[[#This Row],[MONTANT DD ET AUTRES TAXES HTVA]])</f>
        <v>0</v>
      </c>
      <c r="M97" s="56">
        <f>SUM(Immo_Incorp[[#This Row],[MONTANT CAF REJETE]:[MONTANT DD ET AUTRES TAXES HTVA REJETE]])</f>
        <v>0</v>
      </c>
      <c r="N97" s="54"/>
      <c r="O97" s="51"/>
      <c r="P97" s="49">
        <f>Immo_Incorp[[#This Row],[COÛT TOTAL REALISE]]-Immo_Incorp[[#This Row],[COÛT TOTAL REJET]]</f>
        <v>0</v>
      </c>
    </row>
    <row r="98" spans="1:16" ht="15.75" thickBot="1">
      <c r="A98" s="218" t="str">
        <f>IF(ISBLANK(Immo_Incorp[[#This Row],[DATE]]),"",ROW(Immo_Incorp[[#This Row],[NUM]])-ROW($A$19))</f>
        <v/>
      </c>
      <c r="B98" s="47"/>
      <c r="C98" s="128"/>
      <c r="D98" s="129"/>
      <c r="E98" s="128"/>
      <c r="F98" s="121"/>
      <c r="G98" s="121"/>
      <c r="H98" s="124">
        <f>SUM(Immo_Incorp[[#This Row],[MONTANT CAF REALISE ]:[MONTANT DD ET AUTRES TAXES HTVA]])</f>
        <v>0</v>
      </c>
      <c r="I98" s="35"/>
      <c r="J98" s="119"/>
      <c r="K98" s="55">
        <f>IF(Immo_Incorp[[#This Row],[MOTIF]]="",0,Immo_Incorp[[#This Row],[MONTANT CAF REALISE ]])</f>
        <v>0</v>
      </c>
      <c r="L98" s="55">
        <f>IF(Immo_Incorp[[#This Row],[MOTIF]]="",0,Immo_Incorp[[#This Row],[MONTANT DD ET AUTRES TAXES HTVA]])</f>
        <v>0</v>
      </c>
      <c r="M98" s="56">
        <f>SUM(Immo_Incorp[[#This Row],[MONTANT CAF REJETE]:[MONTANT DD ET AUTRES TAXES HTVA REJETE]])</f>
        <v>0</v>
      </c>
      <c r="N98" s="54"/>
      <c r="O98" s="51"/>
      <c r="P98" s="49">
        <f>Immo_Incorp[[#This Row],[COÛT TOTAL REALISE]]-Immo_Incorp[[#This Row],[COÛT TOTAL REJET]]</f>
        <v>0</v>
      </c>
    </row>
    <row r="99" spans="1:16" ht="15.75" thickBot="1">
      <c r="A99" s="218" t="str">
        <f>IF(ISBLANK(Immo_Incorp[[#This Row],[DATE]]),"",ROW(Immo_Incorp[[#This Row],[NUM]])-ROW($A$19))</f>
        <v/>
      </c>
      <c r="B99" s="47"/>
      <c r="C99" s="128"/>
      <c r="D99" s="129"/>
      <c r="E99" s="128"/>
      <c r="F99" s="121"/>
      <c r="G99" s="121"/>
      <c r="H99" s="124">
        <f>SUM(Immo_Incorp[[#This Row],[MONTANT CAF REALISE ]:[MONTANT DD ET AUTRES TAXES HTVA]])</f>
        <v>0</v>
      </c>
      <c r="I99" s="35"/>
      <c r="J99" s="119"/>
      <c r="K99" s="55">
        <f>IF(Immo_Incorp[[#This Row],[MOTIF]]="",0,Immo_Incorp[[#This Row],[MONTANT CAF REALISE ]])</f>
        <v>0</v>
      </c>
      <c r="L99" s="55">
        <f>IF(Immo_Incorp[[#This Row],[MOTIF]]="",0,Immo_Incorp[[#This Row],[MONTANT DD ET AUTRES TAXES HTVA]])</f>
        <v>0</v>
      </c>
      <c r="M99" s="56">
        <f>SUM(Immo_Incorp[[#This Row],[MONTANT CAF REJETE]:[MONTANT DD ET AUTRES TAXES HTVA REJETE]])</f>
        <v>0</v>
      </c>
      <c r="N99" s="54"/>
      <c r="O99" s="51"/>
      <c r="P99" s="49">
        <f>Immo_Incorp[[#This Row],[COÛT TOTAL REALISE]]-Immo_Incorp[[#This Row],[COÛT TOTAL REJET]]</f>
        <v>0</v>
      </c>
    </row>
    <row r="100" spans="1:16" ht="15.75" thickBot="1">
      <c r="A100" s="218" t="str">
        <f>IF(ISBLANK(Immo_Incorp[[#This Row],[DATE]]),"",ROW(Immo_Incorp[[#This Row],[NUM]])-ROW($A$19))</f>
        <v/>
      </c>
      <c r="B100" s="47"/>
      <c r="C100" s="128"/>
      <c r="D100" s="129"/>
      <c r="E100" s="128"/>
      <c r="F100" s="121"/>
      <c r="G100" s="121"/>
      <c r="H100" s="124">
        <f>SUM(Immo_Incorp[[#This Row],[MONTANT CAF REALISE ]:[MONTANT DD ET AUTRES TAXES HTVA]])</f>
        <v>0</v>
      </c>
      <c r="I100" s="35"/>
      <c r="J100" s="119"/>
      <c r="K100" s="55">
        <f>IF(Immo_Incorp[[#This Row],[MOTIF]]="",0,Immo_Incorp[[#This Row],[MONTANT CAF REALISE ]])</f>
        <v>0</v>
      </c>
      <c r="L100" s="55">
        <f>IF(Immo_Incorp[[#This Row],[MOTIF]]="",0,Immo_Incorp[[#This Row],[MONTANT DD ET AUTRES TAXES HTVA]])</f>
        <v>0</v>
      </c>
      <c r="M100" s="56">
        <f>SUM(Immo_Incorp[[#This Row],[MONTANT CAF REJETE]:[MONTANT DD ET AUTRES TAXES HTVA REJETE]])</f>
        <v>0</v>
      </c>
      <c r="N100" s="54"/>
      <c r="O100" s="51"/>
      <c r="P100" s="49">
        <f>Immo_Incorp[[#This Row],[COÛT TOTAL REALISE]]-Immo_Incorp[[#This Row],[COÛT TOTAL REJET]]</f>
        <v>0</v>
      </c>
    </row>
    <row r="101" spans="1:16" ht="15.75" thickBot="1">
      <c r="A101" s="218" t="str">
        <f>IF(ISBLANK(Immo_Incorp[[#This Row],[DATE]]),"",ROW(Immo_Incorp[[#This Row],[NUM]])-ROW($A$19))</f>
        <v/>
      </c>
      <c r="B101" s="47"/>
      <c r="C101" s="128"/>
      <c r="D101" s="129"/>
      <c r="E101" s="128"/>
      <c r="F101" s="121"/>
      <c r="G101" s="121"/>
      <c r="H101" s="124">
        <f>SUM(Immo_Incorp[[#This Row],[MONTANT CAF REALISE ]:[MONTANT DD ET AUTRES TAXES HTVA]])</f>
        <v>0</v>
      </c>
      <c r="I101" s="35"/>
      <c r="J101" s="119"/>
      <c r="K101" s="55">
        <f>IF(Immo_Incorp[[#This Row],[MOTIF]]="",0,Immo_Incorp[[#This Row],[MONTANT CAF REALISE ]])</f>
        <v>0</v>
      </c>
      <c r="L101" s="55">
        <f>IF(Immo_Incorp[[#This Row],[MOTIF]]="",0,Immo_Incorp[[#This Row],[MONTANT DD ET AUTRES TAXES HTVA]])</f>
        <v>0</v>
      </c>
      <c r="M101" s="56">
        <f>SUM(Immo_Incorp[[#This Row],[MONTANT CAF REJETE]:[MONTANT DD ET AUTRES TAXES HTVA REJETE]])</f>
        <v>0</v>
      </c>
      <c r="N101" s="54"/>
      <c r="O101" s="51"/>
      <c r="P101" s="49">
        <f>Immo_Incorp[[#This Row],[COÛT TOTAL REALISE]]-Immo_Incorp[[#This Row],[COÛT TOTAL REJET]]</f>
        <v>0</v>
      </c>
    </row>
    <row r="102" spans="1:16" ht="15.75" thickBot="1">
      <c r="A102" s="218" t="str">
        <f>IF(ISBLANK(Immo_Incorp[[#This Row],[DATE]]),"",ROW(Immo_Incorp[[#This Row],[NUM]])-ROW($A$19))</f>
        <v/>
      </c>
      <c r="B102" s="47"/>
      <c r="C102" s="128"/>
      <c r="D102" s="129"/>
      <c r="E102" s="128"/>
      <c r="F102" s="121"/>
      <c r="G102" s="121"/>
      <c r="H102" s="124">
        <f>SUM(Immo_Incorp[[#This Row],[MONTANT CAF REALISE ]:[MONTANT DD ET AUTRES TAXES HTVA]])</f>
        <v>0</v>
      </c>
      <c r="I102" s="35"/>
      <c r="J102" s="119"/>
      <c r="K102" s="55">
        <f>IF(Immo_Incorp[[#This Row],[MOTIF]]="",0,Immo_Incorp[[#This Row],[MONTANT CAF REALISE ]])</f>
        <v>0</v>
      </c>
      <c r="L102" s="55">
        <f>IF(Immo_Incorp[[#This Row],[MOTIF]]="",0,Immo_Incorp[[#This Row],[MONTANT DD ET AUTRES TAXES HTVA]])</f>
        <v>0</v>
      </c>
      <c r="M102" s="56">
        <f>SUM(Immo_Incorp[[#This Row],[MONTANT CAF REJETE]:[MONTANT DD ET AUTRES TAXES HTVA REJETE]])</f>
        <v>0</v>
      </c>
      <c r="N102" s="54"/>
      <c r="O102" s="51"/>
      <c r="P102" s="49">
        <f>Immo_Incorp[[#This Row],[COÛT TOTAL REALISE]]-Immo_Incorp[[#This Row],[COÛT TOTAL REJET]]</f>
        <v>0</v>
      </c>
    </row>
    <row r="103" spans="1:16" ht="15.75" thickBot="1">
      <c r="A103" s="218" t="str">
        <f>IF(ISBLANK(Immo_Incorp[[#This Row],[DATE]]),"",ROW(Immo_Incorp[[#This Row],[NUM]])-ROW($A$19))</f>
        <v/>
      </c>
      <c r="B103" s="47"/>
      <c r="C103" s="128"/>
      <c r="D103" s="129"/>
      <c r="E103" s="128"/>
      <c r="F103" s="121"/>
      <c r="G103" s="121"/>
      <c r="H103" s="124">
        <f>SUM(Immo_Incorp[[#This Row],[MONTANT CAF REALISE ]:[MONTANT DD ET AUTRES TAXES HTVA]])</f>
        <v>0</v>
      </c>
      <c r="I103" s="35"/>
      <c r="J103" s="119"/>
      <c r="K103" s="55">
        <f>IF(Immo_Incorp[[#This Row],[MOTIF]]="",0,Immo_Incorp[[#This Row],[MONTANT CAF REALISE ]])</f>
        <v>0</v>
      </c>
      <c r="L103" s="55">
        <f>IF(Immo_Incorp[[#This Row],[MOTIF]]="",0,Immo_Incorp[[#This Row],[MONTANT DD ET AUTRES TAXES HTVA]])</f>
        <v>0</v>
      </c>
      <c r="M103" s="56">
        <f>SUM(Immo_Incorp[[#This Row],[MONTANT CAF REJETE]:[MONTANT DD ET AUTRES TAXES HTVA REJETE]])</f>
        <v>0</v>
      </c>
      <c r="N103" s="54"/>
      <c r="O103" s="51"/>
      <c r="P103" s="49">
        <f>Immo_Incorp[[#This Row],[COÛT TOTAL REALISE]]-Immo_Incorp[[#This Row],[COÛT TOTAL REJET]]</f>
        <v>0</v>
      </c>
    </row>
    <row r="104" spans="1:16" ht="15.75" thickBot="1">
      <c r="A104" s="218" t="str">
        <f>IF(ISBLANK(Immo_Incorp[[#This Row],[DATE]]),"",ROW(Immo_Incorp[[#This Row],[NUM]])-ROW($A$19))</f>
        <v/>
      </c>
      <c r="B104" s="47"/>
      <c r="C104" s="128"/>
      <c r="D104" s="129"/>
      <c r="E104" s="128"/>
      <c r="F104" s="121"/>
      <c r="G104" s="121"/>
      <c r="H104" s="124">
        <f>SUM(Immo_Incorp[[#This Row],[MONTANT CAF REALISE ]:[MONTANT DD ET AUTRES TAXES HTVA]])</f>
        <v>0</v>
      </c>
      <c r="I104" s="35"/>
      <c r="J104" s="119"/>
      <c r="K104" s="55">
        <f>IF(Immo_Incorp[[#This Row],[MOTIF]]="",0,Immo_Incorp[[#This Row],[MONTANT CAF REALISE ]])</f>
        <v>0</v>
      </c>
      <c r="L104" s="55">
        <f>IF(Immo_Incorp[[#This Row],[MOTIF]]="",0,Immo_Incorp[[#This Row],[MONTANT DD ET AUTRES TAXES HTVA]])</f>
        <v>0</v>
      </c>
      <c r="M104" s="56">
        <f>SUM(Immo_Incorp[[#This Row],[MONTANT CAF REJETE]:[MONTANT DD ET AUTRES TAXES HTVA REJETE]])</f>
        <v>0</v>
      </c>
      <c r="N104" s="54"/>
      <c r="O104" s="51"/>
      <c r="P104" s="49">
        <f>Immo_Incorp[[#This Row],[COÛT TOTAL REALISE]]-Immo_Incorp[[#This Row],[COÛT TOTAL REJET]]</f>
        <v>0</v>
      </c>
    </row>
    <row r="105" spans="1:16" ht="15.75" thickBot="1">
      <c r="A105" s="218" t="str">
        <f>IF(ISBLANK(Immo_Incorp[[#This Row],[DATE]]),"",ROW(Immo_Incorp[[#This Row],[NUM]])-ROW($A$19))</f>
        <v/>
      </c>
      <c r="B105" s="47"/>
      <c r="C105" s="128"/>
      <c r="D105" s="129"/>
      <c r="E105" s="128"/>
      <c r="F105" s="121"/>
      <c r="G105" s="121"/>
      <c r="H105" s="124">
        <f>SUM(Immo_Incorp[[#This Row],[MONTANT CAF REALISE ]:[MONTANT DD ET AUTRES TAXES HTVA]])</f>
        <v>0</v>
      </c>
      <c r="I105" s="35"/>
      <c r="J105" s="119"/>
      <c r="K105" s="55">
        <f>IF(Immo_Incorp[[#This Row],[MOTIF]]="",0,Immo_Incorp[[#This Row],[MONTANT CAF REALISE ]])</f>
        <v>0</v>
      </c>
      <c r="L105" s="55">
        <f>IF(Immo_Incorp[[#This Row],[MOTIF]]="",0,Immo_Incorp[[#This Row],[MONTANT DD ET AUTRES TAXES HTVA]])</f>
        <v>0</v>
      </c>
      <c r="M105" s="56">
        <f>SUM(Immo_Incorp[[#This Row],[MONTANT CAF REJETE]:[MONTANT DD ET AUTRES TAXES HTVA REJETE]])</f>
        <v>0</v>
      </c>
      <c r="N105" s="54"/>
      <c r="O105" s="51"/>
      <c r="P105" s="49">
        <f>Immo_Incorp[[#This Row],[COÛT TOTAL REALISE]]-Immo_Incorp[[#This Row],[COÛT TOTAL REJET]]</f>
        <v>0</v>
      </c>
    </row>
    <row r="106" spans="1:16" ht="15.75" thickBot="1">
      <c r="A106" s="218" t="str">
        <f>IF(ISBLANK(Immo_Incorp[[#This Row],[DATE]]),"",ROW(Immo_Incorp[[#This Row],[NUM]])-ROW($A$19))</f>
        <v/>
      </c>
      <c r="B106" s="47"/>
      <c r="C106" s="128"/>
      <c r="D106" s="129"/>
      <c r="E106" s="128"/>
      <c r="F106" s="121"/>
      <c r="G106" s="121"/>
      <c r="H106" s="124">
        <f>SUM(Immo_Incorp[[#This Row],[MONTANT CAF REALISE ]:[MONTANT DD ET AUTRES TAXES HTVA]])</f>
        <v>0</v>
      </c>
      <c r="I106" s="35"/>
      <c r="J106" s="119"/>
      <c r="K106" s="55">
        <f>IF(Immo_Incorp[[#This Row],[MOTIF]]="",0,Immo_Incorp[[#This Row],[MONTANT CAF REALISE ]])</f>
        <v>0</v>
      </c>
      <c r="L106" s="55">
        <f>IF(Immo_Incorp[[#This Row],[MOTIF]]="",0,Immo_Incorp[[#This Row],[MONTANT DD ET AUTRES TAXES HTVA]])</f>
        <v>0</v>
      </c>
      <c r="M106" s="56">
        <f>SUM(Immo_Incorp[[#This Row],[MONTANT CAF REJETE]:[MONTANT DD ET AUTRES TAXES HTVA REJETE]])</f>
        <v>0</v>
      </c>
      <c r="N106" s="54"/>
      <c r="O106" s="51"/>
      <c r="P106" s="49">
        <f>Immo_Incorp[[#This Row],[COÛT TOTAL REALISE]]-Immo_Incorp[[#This Row],[COÛT TOTAL REJET]]</f>
        <v>0</v>
      </c>
    </row>
    <row r="107" spans="1:16" ht="15.75" thickBot="1">
      <c r="A107" s="218" t="str">
        <f>IF(ISBLANK(Immo_Incorp[[#This Row],[DATE]]),"",ROW(Immo_Incorp[[#This Row],[NUM]])-ROW($A$19))</f>
        <v/>
      </c>
      <c r="B107" s="47"/>
      <c r="C107" s="128"/>
      <c r="D107" s="129"/>
      <c r="E107" s="128"/>
      <c r="F107" s="121"/>
      <c r="G107" s="121"/>
      <c r="H107" s="124">
        <f>SUM(Immo_Incorp[[#This Row],[MONTANT CAF REALISE ]:[MONTANT DD ET AUTRES TAXES HTVA]])</f>
        <v>0</v>
      </c>
      <c r="I107" s="35"/>
      <c r="J107" s="119"/>
      <c r="K107" s="55">
        <f>IF(Immo_Incorp[[#This Row],[MOTIF]]="",0,Immo_Incorp[[#This Row],[MONTANT CAF REALISE ]])</f>
        <v>0</v>
      </c>
      <c r="L107" s="55">
        <f>IF(Immo_Incorp[[#This Row],[MOTIF]]="",0,Immo_Incorp[[#This Row],[MONTANT DD ET AUTRES TAXES HTVA]])</f>
        <v>0</v>
      </c>
      <c r="M107" s="56">
        <f>SUM(Immo_Incorp[[#This Row],[MONTANT CAF REJETE]:[MONTANT DD ET AUTRES TAXES HTVA REJETE]])</f>
        <v>0</v>
      </c>
      <c r="N107" s="54"/>
      <c r="O107" s="51"/>
      <c r="P107" s="49">
        <f>Immo_Incorp[[#This Row],[COÛT TOTAL REALISE]]-Immo_Incorp[[#This Row],[COÛT TOTAL REJET]]</f>
        <v>0</v>
      </c>
    </row>
    <row r="108" spans="1:16" ht="15.75" thickBot="1">
      <c r="A108" s="218" t="str">
        <f>IF(ISBLANK(Immo_Incorp[[#This Row],[DATE]]),"",ROW(Immo_Incorp[[#This Row],[NUM]])-ROW($A$19))</f>
        <v/>
      </c>
      <c r="B108" s="47"/>
      <c r="C108" s="128"/>
      <c r="D108" s="129"/>
      <c r="E108" s="128"/>
      <c r="F108" s="121"/>
      <c r="G108" s="121"/>
      <c r="H108" s="124">
        <f>SUM(Immo_Incorp[[#This Row],[MONTANT CAF REALISE ]:[MONTANT DD ET AUTRES TAXES HTVA]])</f>
        <v>0</v>
      </c>
      <c r="I108" s="35"/>
      <c r="J108" s="119"/>
      <c r="K108" s="55">
        <f>IF(Immo_Incorp[[#This Row],[MOTIF]]="",0,Immo_Incorp[[#This Row],[MONTANT CAF REALISE ]])</f>
        <v>0</v>
      </c>
      <c r="L108" s="55">
        <f>IF(Immo_Incorp[[#This Row],[MOTIF]]="",0,Immo_Incorp[[#This Row],[MONTANT DD ET AUTRES TAXES HTVA]])</f>
        <v>0</v>
      </c>
      <c r="M108" s="56">
        <f>SUM(Immo_Incorp[[#This Row],[MONTANT CAF REJETE]:[MONTANT DD ET AUTRES TAXES HTVA REJETE]])</f>
        <v>0</v>
      </c>
      <c r="N108" s="54"/>
      <c r="O108" s="51"/>
      <c r="P108" s="49">
        <f>Immo_Incorp[[#This Row],[COÛT TOTAL REALISE]]-Immo_Incorp[[#This Row],[COÛT TOTAL REJET]]</f>
        <v>0</v>
      </c>
    </row>
    <row r="109" spans="1:16" ht="15.75" thickBot="1">
      <c r="A109" s="218" t="str">
        <f>IF(ISBLANK(Immo_Incorp[[#This Row],[DATE]]),"",ROW(Immo_Incorp[[#This Row],[NUM]])-ROW($A$19))</f>
        <v/>
      </c>
      <c r="B109" s="47"/>
      <c r="C109" s="128"/>
      <c r="D109" s="129"/>
      <c r="E109" s="128"/>
      <c r="F109" s="121"/>
      <c r="G109" s="121"/>
      <c r="H109" s="124">
        <f>SUM(Immo_Incorp[[#This Row],[MONTANT CAF REALISE ]:[MONTANT DD ET AUTRES TAXES HTVA]])</f>
        <v>0</v>
      </c>
      <c r="I109" s="35"/>
      <c r="J109" s="119"/>
      <c r="K109" s="55">
        <f>IF(Immo_Incorp[[#This Row],[MOTIF]]="",0,Immo_Incorp[[#This Row],[MONTANT CAF REALISE ]])</f>
        <v>0</v>
      </c>
      <c r="L109" s="55">
        <f>IF(Immo_Incorp[[#This Row],[MOTIF]]="",0,Immo_Incorp[[#This Row],[MONTANT DD ET AUTRES TAXES HTVA]])</f>
        <v>0</v>
      </c>
      <c r="M109" s="56">
        <f>SUM(Immo_Incorp[[#This Row],[MONTANT CAF REJETE]:[MONTANT DD ET AUTRES TAXES HTVA REJETE]])</f>
        <v>0</v>
      </c>
      <c r="N109" s="54"/>
      <c r="O109" s="51"/>
      <c r="P109" s="49">
        <f>Immo_Incorp[[#This Row],[COÛT TOTAL REALISE]]-Immo_Incorp[[#This Row],[COÛT TOTAL REJET]]</f>
        <v>0</v>
      </c>
    </row>
    <row r="110" spans="1:16" ht="15.75" thickBot="1">
      <c r="A110" s="218" t="str">
        <f>IF(ISBLANK(Immo_Incorp[[#This Row],[DATE]]),"",ROW(Immo_Incorp[[#This Row],[NUM]])-ROW($A$19))</f>
        <v/>
      </c>
      <c r="B110" s="47"/>
      <c r="C110" s="128"/>
      <c r="D110" s="129"/>
      <c r="E110" s="128"/>
      <c r="F110" s="121"/>
      <c r="G110" s="121"/>
      <c r="H110" s="124">
        <f>SUM(Immo_Incorp[[#This Row],[MONTANT CAF REALISE ]:[MONTANT DD ET AUTRES TAXES HTVA]])</f>
        <v>0</v>
      </c>
      <c r="I110" s="35"/>
      <c r="J110" s="119"/>
      <c r="K110" s="55">
        <f>IF(Immo_Incorp[[#This Row],[MOTIF]]="",0,Immo_Incorp[[#This Row],[MONTANT CAF REALISE ]])</f>
        <v>0</v>
      </c>
      <c r="L110" s="55">
        <f>IF(Immo_Incorp[[#This Row],[MOTIF]]="",0,Immo_Incorp[[#This Row],[MONTANT DD ET AUTRES TAXES HTVA]])</f>
        <v>0</v>
      </c>
      <c r="M110" s="56">
        <f>SUM(Immo_Incorp[[#This Row],[MONTANT CAF REJETE]:[MONTANT DD ET AUTRES TAXES HTVA REJETE]])</f>
        <v>0</v>
      </c>
      <c r="N110" s="54"/>
      <c r="O110" s="51"/>
      <c r="P110" s="49">
        <f>Immo_Incorp[[#This Row],[COÛT TOTAL REALISE]]-Immo_Incorp[[#This Row],[COÛT TOTAL REJET]]</f>
        <v>0</v>
      </c>
    </row>
    <row r="111" spans="1:16" ht="15.75" thickBot="1">
      <c r="A111" s="218" t="str">
        <f>IF(ISBLANK(Immo_Incorp[[#This Row],[DATE]]),"",ROW(Immo_Incorp[[#This Row],[NUM]])-ROW($A$19))</f>
        <v/>
      </c>
      <c r="B111" s="47"/>
      <c r="C111" s="128"/>
      <c r="D111" s="129"/>
      <c r="E111" s="128"/>
      <c r="F111" s="121"/>
      <c r="G111" s="121"/>
      <c r="H111" s="124">
        <f>SUM(Immo_Incorp[[#This Row],[MONTANT CAF REALISE ]:[MONTANT DD ET AUTRES TAXES HTVA]])</f>
        <v>0</v>
      </c>
      <c r="I111" s="35"/>
      <c r="J111" s="119"/>
      <c r="K111" s="55">
        <f>IF(Immo_Incorp[[#This Row],[MOTIF]]="",0,Immo_Incorp[[#This Row],[MONTANT CAF REALISE ]])</f>
        <v>0</v>
      </c>
      <c r="L111" s="55">
        <f>IF(Immo_Incorp[[#This Row],[MOTIF]]="",0,Immo_Incorp[[#This Row],[MONTANT DD ET AUTRES TAXES HTVA]])</f>
        <v>0</v>
      </c>
      <c r="M111" s="56">
        <f>SUM(Immo_Incorp[[#This Row],[MONTANT CAF REJETE]:[MONTANT DD ET AUTRES TAXES HTVA REJETE]])</f>
        <v>0</v>
      </c>
      <c r="N111" s="54"/>
      <c r="O111" s="51"/>
      <c r="P111" s="49">
        <f>Immo_Incorp[[#This Row],[COÛT TOTAL REALISE]]-Immo_Incorp[[#This Row],[COÛT TOTAL REJET]]</f>
        <v>0</v>
      </c>
    </row>
    <row r="112" spans="1:16" ht="15.75" thickBot="1">
      <c r="A112" s="218" t="str">
        <f>IF(ISBLANK(Immo_Incorp[[#This Row],[DATE]]),"",ROW(Immo_Incorp[[#This Row],[NUM]])-ROW($A$19))</f>
        <v/>
      </c>
      <c r="B112" s="47"/>
      <c r="C112" s="128"/>
      <c r="D112" s="129"/>
      <c r="E112" s="128"/>
      <c r="F112" s="121"/>
      <c r="G112" s="121"/>
      <c r="H112" s="124">
        <f>SUM(Immo_Incorp[[#This Row],[MONTANT CAF REALISE ]:[MONTANT DD ET AUTRES TAXES HTVA]])</f>
        <v>0</v>
      </c>
      <c r="I112" s="35"/>
      <c r="J112" s="119"/>
      <c r="K112" s="55">
        <f>IF(Immo_Incorp[[#This Row],[MOTIF]]="",0,Immo_Incorp[[#This Row],[MONTANT CAF REALISE ]])</f>
        <v>0</v>
      </c>
      <c r="L112" s="55">
        <f>IF(Immo_Incorp[[#This Row],[MOTIF]]="",0,Immo_Incorp[[#This Row],[MONTANT DD ET AUTRES TAXES HTVA]])</f>
        <v>0</v>
      </c>
      <c r="M112" s="56">
        <f>SUM(Immo_Incorp[[#This Row],[MONTANT CAF REJETE]:[MONTANT DD ET AUTRES TAXES HTVA REJETE]])</f>
        <v>0</v>
      </c>
      <c r="N112" s="54"/>
      <c r="O112" s="51"/>
      <c r="P112" s="49">
        <f>Immo_Incorp[[#This Row],[COÛT TOTAL REALISE]]-Immo_Incorp[[#This Row],[COÛT TOTAL REJET]]</f>
        <v>0</v>
      </c>
    </row>
    <row r="113" spans="1:16" ht="15.75" thickBot="1">
      <c r="A113" s="218" t="str">
        <f>IF(ISBLANK(Immo_Incorp[[#This Row],[DATE]]),"",ROW(Immo_Incorp[[#This Row],[NUM]])-ROW($A$19))</f>
        <v/>
      </c>
      <c r="B113" s="47"/>
      <c r="C113" s="128"/>
      <c r="D113" s="129"/>
      <c r="E113" s="128"/>
      <c r="F113" s="121"/>
      <c r="G113" s="121"/>
      <c r="H113" s="124">
        <f>SUM(Immo_Incorp[[#This Row],[MONTANT CAF REALISE ]:[MONTANT DD ET AUTRES TAXES HTVA]])</f>
        <v>0</v>
      </c>
      <c r="I113" s="35"/>
      <c r="J113" s="119"/>
      <c r="K113" s="55">
        <f>IF(Immo_Incorp[[#This Row],[MOTIF]]="",0,Immo_Incorp[[#This Row],[MONTANT CAF REALISE ]])</f>
        <v>0</v>
      </c>
      <c r="L113" s="55">
        <f>IF(Immo_Incorp[[#This Row],[MOTIF]]="",0,Immo_Incorp[[#This Row],[MONTANT DD ET AUTRES TAXES HTVA]])</f>
        <v>0</v>
      </c>
      <c r="M113" s="56">
        <f>SUM(Immo_Incorp[[#This Row],[MONTANT CAF REJETE]:[MONTANT DD ET AUTRES TAXES HTVA REJETE]])</f>
        <v>0</v>
      </c>
      <c r="N113" s="54"/>
      <c r="O113" s="51"/>
      <c r="P113" s="49">
        <f>Immo_Incorp[[#This Row],[COÛT TOTAL REALISE]]-Immo_Incorp[[#This Row],[COÛT TOTAL REJET]]</f>
        <v>0</v>
      </c>
    </row>
    <row r="114" spans="1:16" ht="15.75" thickBot="1">
      <c r="A114" s="218" t="str">
        <f>IF(ISBLANK(Immo_Incorp[[#This Row],[DATE]]),"",ROW(Immo_Incorp[[#This Row],[NUM]])-ROW($A$19))</f>
        <v/>
      </c>
      <c r="B114" s="47"/>
      <c r="C114" s="128"/>
      <c r="D114" s="129"/>
      <c r="E114" s="128"/>
      <c r="F114" s="121"/>
      <c r="G114" s="121"/>
      <c r="H114" s="124">
        <f>SUM(Immo_Incorp[[#This Row],[MONTANT CAF REALISE ]:[MONTANT DD ET AUTRES TAXES HTVA]])</f>
        <v>0</v>
      </c>
      <c r="I114" s="35"/>
      <c r="J114" s="119"/>
      <c r="K114" s="55">
        <f>IF(Immo_Incorp[[#This Row],[MOTIF]]="",0,Immo_Incorp[[#This Row],[MONTANT CAF REALISE ]])</f>
        <v>0</v>
      </c>
      <c r="L114" s="55">
        <f>IF(Immo_Incorp[[#This Row],[MOTIF]]="",0,Immo_Incorp[[#This Row],[MONTANT DD ET AUTRES TAXES HTVA]])</f>
        <v>0</v>
      </c>
      <c r="M114" s="56">
        <f>SUM(Immo_Incorp[[#This Row],[MONTANT CAF REJETE]:[MONTANT DD ET AUTRES TAXES HTVA REJETE]])</f>
        <v>0</v>
      </c>
      <c r="N114" s="54"/>
      <c r="O114" s="51"/>
      <c r="P114" s="49">
        <f>Immo_Incorp[[#This Row],[COÛT TOTAL REALISE]]-Immo_Incorp[[#This Row],[COÛT TOTAL REJET]]</f>
        <v>0</v>
      </c>
    </row>
    <row r="115" spans="1:16" ht="15.75" thickBot="1">
      <c r="A115" s="218" t="str">
        <f>IF(ISBLANK(Immo_Incorp[[#This Row],[DATE]]),"",ROW(Immo_Incorp[[#This Row],[NUM]])-ROW($A$19))</f>
        <v/>
      </c>
      <c r="B115" s="47"/>
      <c r="C115" s="128"/>
      <c r="D115" s="129"/>
      <c r="E115" s="128"/>
      <c r="F115" s="121"/>
      <c r="G115" s="121"/>
      <c r="H115" s="124">
        <f>SUM(Immo_Incorp[[#This Row],[MONTANT CAF REALISE ]:[MONTANT DD ET AUTRES TAXES HTVA]])</f>
        <v>0</v>
      </c>
      <c r="I115" s="35"/>
      <c r="J115" s="119"/>
      <c r="K115" s="55">
        <f>IF(Immo_Incorp[[#This Row],[MOTIF]]="",0,Immo_Incorp[[#This Row],[MONTANT CAF REALISE ]])</f>
        <v>0</v>
      </c>
      <c r="L115" s="55">
        <f>IF(Immo_Incorp[[#This Row],[MOTIF]]="",0,Immo_Incorp[[#This Row],[MONTANT DD ET AUTRES TAXES HTVA]])</f>
        <v>0</v>
      </c>
      <c r="M115" s="56">
        <f>SUM(Immo_Incorp[[#This Row],[MONTANT CAF REJETE]:[MONTANT DD ET AUTRES TAXES HTVA REJETE]])</f>
        <v>0</v>
      </c>
      <c r="N115" s="54"/>
      <c r="O115" s="51"/>
      <c r="P115" s="49">
        <f>Immo_Incorp[[#This Row],[COÛT TOTAL REALISE]]-Immo_Incorp[[#This Row],[COÛT TOTAL REJET]]</f>
        <v>0</v>
      </c>
    </row>
    <row r="116" spans="1:16" ht="15.75" thickBot="1">
      <c r="A116" s="218" t="str">
        <f>IF(ISBLANK(Immo_Incorp[[#This Row],[DATE]]),"",ROW(Immo_Incorp[[#This Row],[NUM]])-ROW($A$19))</f>
        <v/>
      </c>
      <c r="B116" s="47"/>
      <c r="C116" s="128"/>
      <c r="D116" s="129"/>
      <c r="E116" s="128"/>
      <c r="F116" s="121"/>
      <c r="G116" s="121"/>
      <c r="H116" s="124">
        <f>SUM(Immo_Incorp[[#This Row],[MONTANT CAF REALISE ]:[MONTANT DD ET AUTRES TAXES HTVA]])</f>
        <v>0</v>
      </c>
      <c r="I116" s="35"/>
      <c r="J116" s="119"/>
      <c r="K116" s="55">
        <f>IF(Immo_Incorp[[#This Row],[MOTIF]]="",0,Immo_Incorp[[#This Row],[MONTANT CAF REALISE ]])</f>
        <v>0</v>
      </c>
      <c r="L116" s="55">
        <f>IF(Immo_Incorp[[#This Row],[MOTIF]]="",0,Immo_Incorp[[#This Row],[MONTANT DD ET AUTRES TAXES HTVA]])</f>
        <v>0</v>
      </c>
      <c r="M116" s="56">
        <f>SUM(Immo_Incorp[[#This Row],[MONTANT CAF REJETE]:[MONTANT DD ET AUTRES TAXES HTVA REJETE]])</f>
        <v>0</v>
      </c>
      <c r="N116" s="54"/>
      <c r="O116" s="51"/>
      <c r="P116" s="49">
        <f>Immo_Incorp[[#This Row],[COÛT TOTAL REALISE]]-Immo_Incorp[[#This Row],[COÛT TOTAL REJET]]</f>
        <v>0</v>
      </c>
    </row>
    <row r="117" spans="1:16" ht="15.75" thickBot="1">
      <c r="A117" s="218" t="str">
        <f>IF(ISBLANK(Immo_Incorp[[#This Row],[DATE]]),"",ROW(Immo_Incorp[[#This Row],[NUM]])-ROW($A$19))</f>
        <v/>
      </c>
      <c r="B117" s="47"/>
      <c r="C117" s="128"/>
      <c r="D117" s="129"/>
      <c r="E117" s="128"/>
      <c r="F117" s="121"/>
      <c r="G117" s="121"/>
      <c r="H117" s="124">
        <f>SUM(Immo_Incorp[[#This Row],[MONTANT CAF REALISE ]:[MONTANT DD ET AUTRES TAXES HTVA]])</f>
        <v>0</v>
      </c>
      <c r="I117" s="35"/>
      <c r="J117" s="119"/>
      <c r="K117" s="55">
        <f>IF(Immo_Incorp[[#This Row],[MOTIF]]="",0,Immo_Incorp[[#This Row],[MONTANT CAF REALISE ]])</f>
        <v>0</v>
      </c>
      <c r="L117" s="55">
        <f>IF(Immo_Incorp[[#This Row],[MOTIF]]="",0,Immo_Incorp[[#This Row],[MONTANT DD ET AUTRES TAXES HTVA]])</f>
        <v>0</v>
      </c>
      <c r="M117" s="56">
        <f>SUM(Immo_Incorp[[#This Row],[MONTANT CAF REJETE]:[MONTANT DD ET AUTRES TAXES HTVA REJETE]])</f>
        <v>0</v>
      </c>
      <c r="N117" s="54"/>
      <c r="O117" s="51"/>
      <c r="P117" s="49">
        <f>Immo_Incorp[[#This Row],[COÛT TOTAL REALISE]]-Immo_Incorp[[#This Row],[COÛT TOTAL REJET]]</f>
        <v>0</v>
      </c>
    </row>
    <row r="118" spans="1:16">
      <c r="I118" s="35"/>
    </row>
    <row r="119" spans="1:16">
      <c r="I119" s="35"/>
    </row>
  </sheetData>
  <sheetProtection algorithmName="SHA-512" hashValue="3HmSB80GVuQtcdbdqGid33jt8MSBhbfJgJTqk62MJWGiKqy+h6UN8pb/arJ8uV/AwUlWvKYeOxQhzIb2uc1NkA==" saltValue="O8cf00d1xM+pdL1aQZ3Xmg==" spinCount="100000" sheet="1" objects="1" scenarios="1" insertHyperlinks="0"/>
  <mergeCells count="11">
    <mergeCell ref="J14:N14"/>
    <mergeCell ref="D2:H2"/>
    <mergeCell ref="D4:H4"/>
    <mergeCell ref="D6:H6"/>
    <mergeCell ref="A9:N9"/>
    <mergeCell ref="A11:M11"/>
    <mergeCell ref="B14:B15"/>
    <mergeCell ref="C14:C15"/>
    <mergeCell ref="D14:D15"/>
    <mergeCell ref="E14:E15"/>
    <mergeCell ref="F14:H14"/>
  </mergeCells>
  <conditionalFormatting sqref="A20:M117">
    <cfRule type="notContainsBlanks" dxfId="185" priority="4">
      <formula>LEN(TRIM(A20))&gt;0</formula>
    </cfRule>
  </conditionalFormatting>
  <conditionalFormatting sqref="D2">
    <cfRule type="notContainsBlanks" dxfId="184" priority="3">
      <formula>LEN(TRIM(D2))&gt;0</formula>
    </cfRule>
  </conditionalFormatting>
  <conditionalFormatting sqref="D4">
    <cfRule type="notContainsBlanks" dxfId="183" priority="2">
      <formula>LEN(TRIM(D4))&gt;0</formula>
    </cfRule>
  </conditionalFormatting>
  <conditionalFormatting sqref="D6">
    <cfRule type="notContainsBlanks" dxfId="182" priority="1">
      <formula>LEN(TRIM(D6))&gt;0</formula>
    </cfRule>
  </conditionalFormatting>
  <pageMargins left="0.7" right="0.7" top="0.75" bottom="0.75" header="0.3" footer="0.3"/>
  <pageSetup paperSize="9" orientation="portrait" r:id="rId1"/>
  <ignoredErrors>
    <ignoredError sqref="H19 P19 K19:M19" calculatedColumn="1"/>
  </ignoredErrors>
  <legacy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38B65C90-EC6E-494B-861B-242693C012B7}">
          <x14:formula1>
            <xm:f>RESSOURCE!$B$3:$B$17</xm:f>
          </x14:formula1>
          <xm:sqref>J20:J117</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39A136-EE9A-4300-8455-0AA23342FCA5}">
  <sheetPr codeName="Feuil5"/>
  <dimension ref="A1:P119"/>
  <sheetViews>
    <sheetView topLeftCell="A5" zoomScale="80" zoomScaleNormal="80" workbookViewId="0">
      <selection activeCell="G21" sqref="G21:G117"/>
    </sheetView>
  </sheetViews>
  <sheetFormatPr baseColWidth="10" defaultColWidth="10.625" defaultRowHeight="15"/>
  <cols>
    <col min="1" max="1" width="9.75" style="37" customWidth="1"/>
    <col min="2" max="2" width="16.875" style="37" bestFit="1" customWidth="1"/>
    <col min="3" max="3" width="31.375" style="37" customWidth="1"/>
    <col min="4" max="4" width="15.75" style="37" customWidth="1"/>
    <col min="5" max="5" width="24.625" style="37" customWidth="1"/>
    <col min="6" max="6" width="17.75" style="37" customWidth="1"/>
    <col min="7" max="7" width="18.625" style="37" customWidth="1"/>
    <col min="8" max="8" width="20.875" style="37" customWidth="1"/>
    <col min="9" max="9" width="9.25" style="38" customWidth="1"/>
    <col min="10" max="10" width="23.375" style="38" bestFit="1" customWidth="1"/>
    <col min="11" max="11" width="18.75" style="38" customWidth="1"/>
    <col min="12" max="12" width="17" style="38" customWidth="1"/>
    <col min="13" max="13" width="22.125" style="37" bestFit="1" customWidth="1"/>
    <col min="14" max="14" width="15.75" style="37" customWidth="1"/>
    <col min="15" max="15" width="9.875" style="37" customWidth="1"/>
    <col min="16" max="16" width="21.375" style="39" bestFit="1" customWidth="1"/>
    <col min="17" max="16384" width="10.625" style="37"/>
  </cols>
  <sheetData>
    <row r="1" spans="1:16" s="29" customFormat="1" ht="22.9" customHeight="1">
      <c r="A1" s="64"/>
      <c r="B1" s="64"/>
      <c r="C1" s="64"/>
      <c r="D1" s="65"/>
      <c r="E1" s="64"/>
      <c r="F1" s="64"/>
      <c r="G1" s="64"/>
      <c r="H1" s="66"/>
      <c r="I1" s="64"/>
      <c r="J1" s="64"/>
      <c r="K1" s="64"/>
      <c r="L1" s="64"/>
      <c r="M1" s="64"/>
      <c r="N1" s="64"/>
      <c r="O1" s="64"/>
      <c r="P1" s="67"/>
    </row>
    <row r="2" spans="1:16" s="29" customFormat="1" ht="22.9" customHeight="1">
      <c r="A2" s="64"/>
      <c r="B2" s="64"/>
      <c r="C2" s="68" t="s">
        <v>4</v>
      </c>
      <c r="D2" s="242">
        <f>'GUIDE D''UTILISATION'!C2</f>
        <v>0</v>
      </c>
      <c r="E2" s="242"/>
      <c r="F2" s="242"/>
      <c r="G2" s="242"/>
      <c r="H2" s="242"/>
      <c r="I2" s="64"/>
      <c r="J2" s="64"/>
      <c r="K2" s="64"/>
      <c r="L2" s="64"/>
      <c r="M2" s="64"/>
      <c r="N2" s="64"/>
      <c r="O2" s="64"/>
      <c r="P2" s="67"/>
    </row>
    <row r="3" spans="1:16" s="29" customFormat="1" ht="22.9" customHeight="1">
      <c r="A3" s="64"/>
      <c r="B3" s="64"/>
      <c r="C3" s="64"/>
      <c r="D3" s="65"/>
      <c r="E3" s="64"/>
      <c r="F3" s="64"/>
      <c r="G3" s="64"/>
      <c r="H3" s="66"/>
      <c r="I3" s="64"/>
      <c r="J3" s="64"/>
      <c r="K3" s="64"/>
      <c r="L3" s="64"/>
      <c r="M3" s="64"/>
      <c r="N3" s="64"/>
      <c r="O3" s="64"/>
      <c r="P3" s="67"/>
    </row>
    <row r="4" spans="1:16" s="29" customFormat="1" ht="22.9" customHeight="1">
      <c r="A4" s="64"/>
      <c r="B4" s="64"/>
      <c r="C4" s="68" t="s">
        <v>5</v>
      </c>
      <c r="D4" s="242">
        <f>'GUIDE D''UTILISATION'!C4</f>
        <v>0</v>
      </c>
      <c r="E4" s="242"/>
      <c r="F4" s="242"/>
      <c r="G4" s="242"/>
      <c r="H4" s="242"/>
      <c r="I4" s="64"/>
      <c r="J4" s="64"/>
      <c r="K4" s="64"/>
      <c r="L4" s="64"/>
      <c r="M4" s="64"/>
      <c r="N4" s="64"/>
      <c r="O4" s="64"/>
      <c r="P4" s="67"/>
    </row>
    <row r="5" spans="1:16" s="29" customFormat="1" ht="22.9" customHeight="1">
      <c r="A5" s="64"/>
      <c r="B5" s="64"/>
      <c r="C5" s="64"/>
      <c r="D5" s="64"/>
      <c r="E5" s="64"/>
      <c r="F5" s="64"/>
      <c r="G5" s="64"/>
      <c r="H5" s="66"/>
      <c r="I5" s="64"/>
      <c r="J5" s="64"/>
      <c r="K5" s="64"/>
      <c r="L5" s="64"/>
      <c r="M5" s="64"/>
      <c r="N5" s="64"/>
      <c r="O5" s="64"/>
      <c r="P5" s="67"/>
    </row>
    <row r="6" spans="1:16" s="29" customFormat="1" ht="22.9" customHeight="1">
      <c r="A6" s="64"/>
      <c r="B6" s="64"/>
      <c r="C6" s="68" t="s">
        <v>6</v>
      </c>
      <c r="D6" s="243">
        <f>'GUIDE D''UTILISATION'!C6</f>
        <v>0</v>
      </c>
      <c r="E6" s="243"/>
      <c r="F6" s="243"/>
      <c r="G6" s="243"/>
      <c r="H6" s="243"/>
      <c r="I6" s="64"/>
      <c r="J6" s="64"/>
      <c r="K6" s="64"/>
      <c r="L6" s="64"/>
      <c r="M6" s="64"/>
      <c r="N6" s="64"/>
      <c r="O6" s="64"/>
      <c r="P6" s="67"/>
    </row>
    <row r="7" spans="1:16" s="29" customFormat="1" ht="22.9" customHeight="1">
      <c r="A7" s="64"/>
      <c r="B7" s="64"/>
      <c r="C7" s="64"/>
      <c r="D7" s="65"/>
      <c r="E7" s="64"/>
      <c r="F7" s="64"/>
      <c r="G7" s="64"/>
      <c r="H7" s="66"/>
      <c r="I7" s="64"/>
      <c r="J7" s="64"/>
      <c r="K7" s="64"/>
      <c r="L7" s="64"/>
      <c r="M7" s="64"/>
      <c r="N7" s="64"/>
      <c r="O7" s="64"/>
      <c r="P7" s="67"/>
    </row>
    <row r="8" spans="1:16" s="29" customFormat="1" ht="22.9" customHeight="1">
      <c r="A8" s="64"/>
      <c r="B8" s="64"/>
      <c r="C8" s="64"/>
      <c r="D8" s="65"/>
      <c r="E8" s="64"/>
      <c r="F8" s="64"/>
      <c r="G8" s="64"/>
      <c r="H8" s="66"/>
      <c r="I8" s="64"/>
      <c r="J8" s="64"/>
      <c r="K8" s="64"/>
      <c r="L8" s="64"/>
      <c r="M8" s="64"/>
      <c r="N8" s="64"/>
      <c r="O8" s="64"/>
      <c r="P8" s="67"/>
    </row>
    <row r="9" spans="1:16" s="29" customFormat="1" ht="22.9" customHeight="1">
      <c r="A9" s="230" t="s">
        <v>7</v>
      </c>
      <c r="B9" s="231"/>
      <c r="C9" s="231"/>
      <c r="D9" s="231"/>
      <c r="E9" s="231"/>
      <c r="F9" s="231"/>
      <c r="G9" s="231"/>
      <c r="H9" s="231"/>
      <c r="I9" s="231"/>
      <c r="J9" s="231"/>
      <c r="K9" s="231"/>
      <c r="L9" s="231"/>
      <c r="M9" s="231"/>
      <c r="N9" s="231"/>
      <c r="O9" s="69"/>
      <c r="P9" s="69"/>
    </row>
    <row r="10" spans="1:16" s="29" customFormat="1" ht="22.9" customHeight="1">
      <c r="A10" s="64"/>
      <c r="B10" s="64"/>
      <c r="C10" s="64"/>
      <c r="D10" s="65"/>
      <c r="E10" s="64"/>
      <c r="F10" s="64"/>
      <c r="G10" s="64"/>
      <c r="H10" s="66"/>
      <c r="I10" s="64"/>
      <c r="J10" s="64"/>
      <c r="K10" s="64"/>
      <c r="L10" s="64"/>
      <c r="M10" s="64"/>
      <c r="N10" s="64"/>
      <c r="O10" s="64"/>
      <c r="P10" s="67"/>
    </row>
    <row r="11" spans="1:16" s="29" customFormat="1" ht="22.9" customHeight="1">
      <c r="A11" s="232" t="s">
        <v>8</v>
      </c>
      <c r="B11" s="233"/>
      <c r="C11" s="233"/>
      <c r="D11" s="233"/>
      <c r="E11" s="233"/>
      <c r="F11" s="233"/>
      <c r="G11" s="233"/>
      <c r="H11" s="233"/>
      <c r="I11" s="233"/>
      <c r="J11" s="233"/>
      <c r="K11" s="233"/>
      <c r="L11" s="233"/>
      <c r="M11" s="233"/>
      <c r="N11" s="64"/>
      <c r="O11" s="64"/>
      <c r="P11" s="64"/>
    </row>
    <row r="12" spans="1:16" s="29" customFormat="1" ht="22.9" customHeight="1">
      <c r="A12" s="64"/>
      <c r="B12" s="64"/>
      <c r="C12" s="64"/>
      <c r="D12" s="65"/>
      <c r="E12" s="64"/>
      <c r="F12" s="64"/>
      <c r="G12" s="64"/>
      <c r="H12" s="66"/>
      <c r="I12" s="64"/>
      <c r="J12" s="64"/>
      <c r="K12" s="64"/>
      <c r="L12" s="64"/>
      <c r="M12" s="64"/>
      <c r="N12" s="64"/>
      <c r="O12" s="64"/>
      <c r="P12" s="67"/>
    </row>
    <row r="13" spans="1:16" s="29" customFormat="1" ht="22.9" customHeight="1">
      <c r="A13" s="64"/>
      <c r="B13" s="64"/>
      <c r="C13" s="64"/>
      <c r="D13" s="65"/>
      <c r="E13" s="64"/>
      <c r="F13" s="64"/>
      <c r="G13" s="64"/>
      <c r="H13" s="66"/>
      <c r="I13" s="64"/>
      <c r="J13" s="64"/>
      <c r="K13" s="64"/>
      <c r="L13" s="64"/>
      <c r="M13" s="64"/>
      <c r="N13" s="64"/>
      <c r="O13" s="64"/>
      <c r="P13" s="70" t="s">
        <v>9</v>
      </c>
    </row>
    <row r="14" spans="1:16" s="35" customFormat="1" ht="22.9" customHeight="1">
      <c r="A14" s="71"/>
      <c r="B14" s="234" t="s">
        <v>6</v>
      </c>
      <c r="C14" s="234" t="s">
        <v>10</v>
      </c>
      <c r="D14" s="235" t="s">
        <v>11</v>
      </c>
      <c r="E14" s="236" t="s">
        <v>12</v>
      </c>
      <c r="F14" s="238" t="s">
        <v>64</v>
      </c>
      <c r="G14" s="239"/>
      <c r="H14" s="240"/>
      <c r="I14" s="71"/>
      <c r="J14" s="226" t="s">
        <v>13</v>
      </c>
      <c r="K14" s="226"/>
      <c r="L14" s="226"/>
      <c r="M14" s="226"/>
      <c r="N14" s="226"/>
      <c r="O14" s="71"/>
      <c r="P14" s="71"/>
    </row>
    <row r="15" spans="1:16" s="35" customFormat="1" ht="39" customHeight="1">
      <c r="A15" s="71"/>
      <c r="B15" s="234"/>
      <c r="C15" s="234"/>
      <c r="D15" s="235"/>
      <c r="E15" s="237"/>
      <c r="F15" s="72" t="s">
        <v>65</v>
      </c>
      <c r="G15" s="73" t="s">
        <v>66</v>
      </c>
      <c r="H15" s="74" t="s">
        <v>67</v>
      </c>
      <c r="I15" s="71"/>
      <c r="J15" s="75" t="s">
        <v>0</v>
      </c>
      <c r="K15" s="75" t="s">
        <v>65</v>
      </c>
      <c r="L15" s="75" t="s">
        <v>71</v>
      </c>
      <c r="M15" s="76" t="s">
        <v>72</v>
      </c>
      <c r="N15" s="77" t="s">
        <v>1</v>
      </c>
      <c r="O15" s="71"/>
      <c r="P15" s="78" t="s">
        <v>14</v>
      </c>
    </row>
    <row r="16" spans="1:16">
      <c r="A16" s="51"/>
      <c r="B16" s="51"/>
      <c r="C16" s="51"/>
      <c r="D16" s="51"/>
      <c r="E16" s="51"/>
      <c r="F16" s="51"/>
      <c r="G16" s="51"/>
      <c r="H16" s="51"/>
      <c r="I16" s="71"/>
      <c r="J16" s="79"/>
      <c r="K16" s="51"/>
      <c r="L16" s="51"/>
      <c r="M16" s="51"/>
      <c r="N16" s="51"/>
      <c r="O16" s="51"/>
      <c r="P16" s="80"/>
    </row>
    <row r="17" spans="1:16" s="40" customFormat="1" ht="14.25">
      <c r="A17" s="81" t="s">
        <v>19</v>
      </c>
      <c r="B17" s="81" t="s">
        <v>6</v>
      </c>
      <c r="C17" s="81" t="s">
        <v>10</v>
      </c>
      <c r="D17" s="81" t="s">
        <v>11</v>
      </c>
      <c r="E17" s="81" t="s">
        <v>12</v>
      </c>
      <c r="F17" s="81" t="s">
        <v>65</v>
      </c>
      <c r="G17" s="81" t="s">
        <v>66</v>
      </c>
      <c r="H17" s="81" t="s">
        <v>67</v>
      </c>
      <c r="I17" s="82" t="s">
        <v>2</v>
      </c>
      <c r="J17" s="81" t="s">
        <v>0</v>
      </c>
      <c r="K17" s="81" t="s">
        <v>68</v>
      </c>
      <c r="L17" s="81" t="s">
        <v>69</v>
      </c>
      <c r="M17" s="81" t="s">
        <v>70</v>
      </c>
      <c r="N17" s="81" t="s">
        <v>1</v>
      </c>
      <c r="O17" s="81" t="s">
        <v>3</v>
      </c>
      <c r="P17" s="81" t="s">
        <v>14</v>
      </c>
    </row>
    <row r="18" spans="1:16" thickBot="1">
      <c r="A18" s="51"/>
      <c r="B18" s="51"/>
      <c r="C18" s="51"/>
      <c r="D18" s="51"/>
      <c r="E18" s="51"/>
      <c r="F18" s="51"/>
      <c r="G18" s="51"/>
      <c r="H18" s="79"/>
      <c r="I18" s="71"/>
      <c r="J18" s="79"/>
      <c r="K18" s="79"/>
      <c r="L18" s="79"/>
      <c r="M18" s="79"/>
      <c r="N18" s="54"/>
      <c r="O18" s="51"/>
      <c r="P18" s="79"/>
    </row>
    <row r="19" spans="1:16" ht="15.75" thickBot="1">
      <c r="A19" s="51"/>
      <c r="B19" s="83" t="s">
        <v>53</v>
      </c>
      <c r="C19" s="51"/>
      <c r="D19" s="51"/>
      <c r="E19" s="51"/>
      <c r="F19" s="49">
        <f>SUM(F20:F213)</f>
        <v>0</v>
      </c>
      <c r="G19" s="49">
        <f>SUM(G20:G213)</f>
        <v>0</v>
      </c>
      <c r="H19" s="49">
        <f>SUM(H20:H213)</f>
        <v>0</v>
      </c>
      <c r="I19" s="71"/>
      <c r="J19" s="84"/>
      <c r="K19" s="49">
        <f>SUM(K20:K213)</f>
        <v>0</v>
      </c>
      <c r="L19" s="49">
        <f>SUM(L20:L213)</f>
        <v>0</v>
      </c>
      <c r="M19" s="49">
        <f>SUM(M20:M213)</f>
        <v>0</v>
      </c>
      <c r="N19" s="50" t="e">
        <f t="shared" ref="N19" si="0">M19/H19</f>
        <v>#DIV/0!</v>
      </c>
      <c r="O19" s="51"/>
      <c r="P19" s="49">
        <f>SUM(P20:P213)</f>
        <v>0</v>
      </c>
    </row>
    <row r="20" spans="1:16" ht="15.75" thickBot="1">
      <c r="A20" s="218" t="str">
        <f>IF(ISBLANK(Terrain[[#This Row],[DATE]]),"",ROW(Terrain[[#This Row],[NUM]])-ROW($A$19))</f>
        <v/>
      </c>
      <c r="B20" s="46"/>
      <c r="C20" s="128"/>
      <c r="D20" s="129"/>
      <c r="E20" s="136"/>
      <c r="F20" s="134"/>
      <c r="G20" s="134"/>
      <c r="H20" s="122">
        <f>SUM(Terrain[[#This Row],[MONTANT CAF REALISE ]:[MONTANT DD ET AUTRES TAXES HTVA]])</f>
        <v>0</v>
      </c>
      <c r="I20" s="35"/>
      <c r="J20" s="118"/>
      <c r="K20" s="52">
        <f>IF(Terrain[[#This Row],[MOTIF]]="",0,Terrain[[#This Row],[MONTANT CAF REALISE ]])</f>
        <v>0</v>
      </c>
      <c r="L20" s="52">
        <f>IF(Terrain[[#This Row],[MOTIF]]="",0,Terrain[[#This Row],[MONTANT DD ET AUTRES TAXES HTVA]])</f>
        <v>0</v>
      </c>
      <c r="M20" s="60">
        <f>SUM(Terrain[[#This Row],[MONTANT CAF REJETE]:[MONTANT DD ET AUTRES TAXES HTVA REJETE]])</f>
        <v>0</v>
      </c>
      <c r="N20" s="54"/>
      <c r="O20" s="51"/>
      <c r="P20" s="49">
        <f>Terrain[[#This Row],[COÛT TOTAL REALISE]]-Terrain[[#This Row],[COÛT TOTAL REJET]]</f>
        <v>0</v>
      </c>
    </row>
    <row r="21" spans="1:16" ht="15.75" thickBot="1">
      <c r="A21" s="218" t="str">
        <f>IF(ISBLANK(Terrain[[#This Row],[DATE]]),"",ROW(Terrain[[#This Row],[NUM]])-ROW($A$19))</f>
        <v/>
      </c>
      <c r="B21" s="133"/>
      <c r="C21" s="137"/>
      <c r="D21" s="138"/>
      <c r="E21" s="137"/>
      <c r="F21" s="135"/>
      <c r="G21" s="135"/>
      <c r="H21" s="122">
        <f>SUM(Terrain[[#This Row],[MONTANT CAF REALISE ]:[MONTANT DD ET AUTRES TAXES HTVA]])</f>
        <v>0</v>
      </c>
      <c r="I21" s="35"/>
      <c r="J21" s="119"/>
      <c r="K21" s="52">
        <f>IF(Terrain[[#This Row],[MOTIF]]="",0,Terrain[[#This Row],[MONTANT CAF REALISE ]])</f>
        <v>0</v>
      </c>
      <c r="L21" s="52">
        <f>IF(Terrain[[#This Row],[MOTIF]]="",0,Terrain[[#This Row],[MONTANT DD ET AUTRES TAXES HTVA]])</f>
        <v>0</v>
      </c>
      <c r="M21" s="60">
        <f>SUM(Terrain[[#This Row],[MONTANT CAF REJETE]:[MONTANT DD ET AUTRES TAXES HTVA REJETE]])</f>
        <v>0</v>
      </c>
      <c r="N21" s="54"/>
      <c r="O21" s="51"/>
      <c r="P21" s="49">
        <f>Terrain[[#This Row],[COÛT TOTAL REALISE]]-Terrain[[#This Row],[COÛT TOTAL REJET]]</f>
        <v>0</v>
      </c>
    </row>
    <row r="22" spans="1:16" ht="15.75" thickBot="1">
      <c r="A22" s="218" t="str">
        <f>IF(ISBLANK(Terrain[[#This Row],[DATE]]),"",ROW(Terrain[[#This Row],[NUM]])-ROW($A$19))</f>
        <v/>
      </c>
      <c r="B22" s="47"/>
      <c r="C22" s="128"/>
      <c r="D22" s="129"/>
      <c r="E22" s="128"/>
      <c r="F22" s="121"/>
      <c r="G22" s="121"/>
      <c r="H22" s="124">
        <f>SUM(Terrain[[#This Row],[MONTANT CAF REALISE ]:[MONTANT DD ET AUTRES TAXES HTVA]])</f>
        <v>0</v>
      </c>
      <c r="I22" s="35"/>
      <c r="J22" s="119"/>
      <c r="K22" s="52">
        <f>IF(Terrain[[#This Row],[MOTIF]]="",0,Terrain[[#This Row],[MONTANT CAF REALISE ]])</f>
        <v>0</v>
      </c>
      <c r="L22" s="52">
        <f>IF(Terrain[[#This Row],[MOTIF]]="",0,Terrain[[#This Row],[MONTANT DD ET AUTRES TAXES HTVA]])</f>
        <v>0</v>
      </c>
      <c r="M22" s="61">
        <f>SUM(Terrain[[#This Row],[MONTANT CAF REJETE]:[MONTANT DD ET AUTRES TAXES HTVA REJETE]])</f>
        <v>0</v>
      </c>
      <c r="N22" s="54"/>
      <c r="O22" s="51"/>
      <c r="P22" s="49">
        <f>Terrain[[#This Row],[COÛT TOTAL REALISE]]-Terrain[[#This Row],[COÛT TOTAL REJET]]</f>
        <v>0</v>
      </c>
    </row>
    <row r="23" spans="1:16" ht="15.75" thickBot="1">
      <c r="A23" s="218" t="str">
        <f>IF(ISBLANK(Terrain[[#This Row],[DATE]]),"",ROW(Terrain[[#This Row],[NUM]])-ROW($A$19))</f>
        <v/>
      </c>
      <c r="B23" s="47"/>
      <c r="C23" s="128"/>
      <c r="D23" s="129"/>
      <c r="E23" s="128"/>
      <c r="F23" s="121"/>
      <c r="G23" s="121"/>
      <c r="H23" s="124">
        <f>SUM(Terrain[[#This Row],[MONTANT CAF REALISE ]:[MONTANT DD ET AUTRES TAXES HTVA]])</f>
        <v>0</v>
      </c>
      <c r="I23" s="35"/>
      <c r="J23" s="119"/>
      <c r="K23" s="52">
        <f>IF(Terrain[[#This Row],[MOTIF]]="",0,Terrain[[#This Row],[MONTANT CAF REALISE ]])</f>
        <v>0</v>
      </c>
      <c r="L23" s="52">
        <f>IF(Terrain[[#This Row],[MOTIF]]="",0,Terrain[[#This Row],[MONTANT DD ET AUTRES TAXES HTVA]])</f>
        <v>0</v>
      </c>
      <c r="M23" s="61">
        <f>SUM(Terrain[[#This Row],[MONTANT CAF REJETE]:[MONTANT DD ET AUTRES TAXES HTVA REJETE]])</f>
        <v>0</v>
      </c>
      <c r="N23" s="54"/>
      <c r="O23" s="51"/>
      <c r="P23" s="49">
        <f>Terrain[[#This Row],[COÛT TOTAL REALISE]]-Terrain[[#This Row],[COÛT TOTAL REJET]]</f>
        <v>0</v>
      </c>
    </row>
    <row r="24" spans="1:16" ht="15.75" thickBot="1">
      <c r="A24" s="218" t="str">
        <f>IF(ISBLANK(Terrain[[#This Row],[DATE]]),"",ROW(Terrain[[#This Row],[NUM]])-ROW($A$19))</f>
        <v/>
      </c>
      <c r="B24" s="47"/>
      <c r="C24" s="128"/>
      <c r="D24" s="129"/>
      <c r="E24" s="128"/>
      <c r="F24" s="121"/>
      <c r="G24" s="121"/>
      <c r="H24" s="124">
        <f>SUM(Terrain[[#This Row],[MONTANT CAF REALISE ]:[MONTANT DD ET AUTRES TAXES HTVA]])</f>
        <v>0</v>
      </c>
      <c r="I24" s="35"/>
      <c r="J24" s="119"/>
      <c r="K24" s="52">
        <f>IF(Terrain[[#This Row],[MOTIF]]="",0,Terrain[[#This Row],[MONTANT CAF REALISE ]])</f>
        <v>0</v>
      </c>
      <c r="L24" s="52">
        <f>IF(Terrain[[#This Row],[MOTIF]]="",0,Terrain[[#This Row],[MONTANT DD ET AUTRES TAXES HTVA]])</f>
        <v>0</v>
      </c>
      <c r="M24" s="61">
        <f>SUM(Terrain[[#This Row],[MONTANT CAF REJETE]:[MONTANT DD ET AUTRES TAXES HTVA REJETE]])</f>
        <v>0</v>
      </c>
      <c r="N24" s="54"/>
      <c r="O24" s="51"/>
      <c r="P24" s="49">
        <f>Terrain[[#This Row],[COÛT TOTAL REALISE]]-Terrain[[#This Row],[COÛT TOTAL REJET]]</f>
        <v>0</v>
      </c>
    </row>
    <row r="25" spans="1:16" ht="15.75" thickBot="1">
      <c r="A25" s="218" t="str">
        <f>IF(ISBLANK(Terrain[[#This Row],[DATE]]),"",ROW(Terrain[[#This Row],[NUM]])-ROW($A$19))</f>
        <v/>
      </c>
      <c r="B25" s="47"/>
      <c r="C25" s="128"/>
      <c r="D25" s="129"/>
      <c r="E25" s="128"/>
      <c r="F25" s="121"/>
      <c r="G25" s="121"/>
      <c r="H25" s="124">
        <f>SUM(Terrain[[#This Row],[MONTANT CAF REALISE ]:[MONTANT DD ET AUTRES TAXES HTVA]])</f>
        <v>0</v>
      </c>
      <c r="I25" s="35"/>
      <c r="J25" s="119"/>
      <c r="K25" s="52">
        <f>IF(Terrain[[#This Row],[MOTIF]]="",0,Terrain[[#This Row],[MONTANT CAF REALISE ]])</f>
        <v>0</v>
      </c>
      <c r="L25" s="52">
        <f>IF(Terrain[[#This Row],[MOTIF]]="",0,Terrain[[#This Row],[MONTANT DD ET AUTRES TAXES HTVA]])</f>
        <v>0</v>
      </c>
      <c r="M25" s="61">
        <f>SUM(Terrain[[#This Row],[MONTANT CAF REJETE]:[MONTANT DD ET AUTRES TAXES HTVA REJETE]])</f>
        <v>0</v>
      </c>
      <c r="N25" s="54"/>
      <c r="O25" s="51"/>
      <c r="P25" s="49">
        <f>Terrain[[#This Row],[COÛT TOTAL REALISE]]-Terrain[[#This Row],[COÛT TOTAL REJET]]</f>
        <v>0</v>
      </c>
    </row>
    <row r="26" spans="1:16" ht="15.75" thickBot="1">
      <c r="A26" s="218" t="str">
        <f>IF(ISBLANK(Terrain[[#This Row],[DATE]]),"",ROW(Terrain[[#This Row],[NUM]])-ROW($A$19))</f>
        <v/>
      </c>
      <c r="B26" s="47"/>
      <c r="C26" s="128"/>
      <c r="D26" s="129"/>
      <c r="E26" s="128"/>
      <c r="F26" s="121"/>
      <c r="G26" s="121"/>
      <c r="H26" s="124">
        <f>SUM(Terrain[[#This Row],[MONTANT CAF REALISE ]:[MONTANT DD ET AUTRES TAXES HTVA]])</f>
        <v>0</v>
      </c>
      <c r="I26" s="35"/>
      <c r="J26" s="119"/>
      <c r="K26" s="52">
        <f>IF(Terrain[[#This Row],[MOTIF]]="",0,Terrain[[#This Row],[MONTANT CAF REALISE ]])</f>
        <v>0</v>
      </c>
      <c r="L26" s="52">
        <f>IF(Terrain[[#This Row],[MOTIF]]="",0,Terrain[[#This Row],[MONTANT DD ET AUTRES TAXES HTVA]])</f>
        <v>0</v>
      </c>
      <c r="M26" s="61">
        <f>SUM(Terrain[[#This Row],[MONTANT CAF REJETE]:[MONTANT DD ET AUTRES TAXES HTVA REJETE]])</f>
        <v>0</v>
      </c>
      <c r="N26" s="54"/>
      <c r="O26" s="51"/>
      <c r="P26" s="49">
        <f>Terrain[[#This Row],[COÛT TOTAL REALISE]]-Terrain[[#This Row],[COÛT TOTAL REJET]]</f>
        <v>0</v>
      </c>
    </row>
    <row r="27" spans="1:16" ht="15.75" thickBot="1">
      <c r="A27" s="218" t="str">
        <f>IF(ISBLANK(Terrain[[#This Row],[DATE]]),"",ROW(Terrain[[#This Row],[NUM]])-ROW($A$19))</f>
        <v/>
      </c>
      <c r="B27" s="47"/>
      <c r="C27" s="128"/>
      <c r="D27" s="129"/>
      <c r="E27" s="128"/>
      <c r="F27" s="121"/>
      <c r="G27" s="121"/>
      <c r="H27" s="124">
        <f>SUM(Terrain[[#This Row],[MONTANT CAF REALISE ]:[MONTANT DD ET AUTRES TAXES HTVA]])</f>
        <v>0</v>
      </c>
      <c r="I27" s="35"/>
      <c r="J27" s="119"/>
      <c r="K27" s="52">
        <f>IF(Terrain[[#This Row],[MOTIF]]="",0,Terrain[[#This Row],[MONTANT CAF REALISE ]])</f>
        <v>0</v>
      </c>
      <c r="L27" s="52">
        <f>IF(Terrain[[#This Row],[MOTIF]]="",0,Terrain[[#This Row],[MONTANT DD ET AUTRES TAXES HTVA]])</f>
        <v>0</v>
      </c>
      <c r="M27" s="61">
        <f>SUM(Terrain[[#This Row],[MONTANT CAF REJETE]:[MONTANT DD ET AUTRES TAXES HTVA REJETE]])</f>
        <v>0</v>
      </c>
      <c r="N27" s="54"/>
      <c r="O27" s="51"/>
      <c r="P27" s="49">
        <f>Terrain[[#This Row],[COÛT TOTAL REALISE]]-Terrain[[#This Row],[COÛT TOTAL REJET]]</f>
        <v>0</v>
      </c>
    </row>
    <row r="28" spans="1:16" ht="15.75" thickBot="1">
      <c r="A28" s="218" t="str">
        <f>IF(ISBLANK(Terrain[[#This Row],[DATE]]),"",ROW(Terrain[[#This Row],[NUM]])-ROW($A$19))</f>
        <v/>
      </c>
      <c r="B28" s="47"/>
      <c r="C28" s="128"/>
      <c r="D28" s="129"/>
      <c r="E28" s="128"/>
      <c r="F28" s="121"/>
      <c r="G28" s="121"/>
      <c r="H28" s="124">
        <f>SUM(Terrain[[#This Row],[MONTANT CAF REALISE ]:[MONTANT DD ET AUTRES TAXES HTVA]])</f>
        <v>0</v>
      </c>
      <c r="I28" s="35"/>
      <c r="J28" s="119"/>
      <c r="K28" s="52">
        <f>IF(Terrain[[#This Row],[MOTIF]]="",0,Terrain[[#This Row],[MONTANT CAF REALISE ]])</f>
        <v>0</v>
      </c>
      <c r="L28" s="52">
        <f>IF(Terrain[[#This Row],[MOTIF]]="",0,Terrain[[#This Row],[MONTANT DD ET AUTRES TAXES HTVA]])</f>
        <v>0</v>
      </c>
      <c r="M28" s="61">
        <f>SUM(Terrain[[#This Row],[MONTANT CAF REJETE]:[MONTANT DD ET AUTRES TAXES HTVA REJETE]])</f>
        <v>0</v>
      </c>
      <c r="N28" s="54"/>
      <c r="O28" s="51"/>
      <c r="P28" s="49">
        <f>Terrain[[#This Row],[COÛT TOTAL REALISE]]-Terrain[[#This Row],[COÛT TOTAL REJET]]</f>
        <v>0</v>
      </c>
    </row>
    <row r="29" spans="1:16" ht="15.75" thickBot="1">
      <c r="A29" s="218" t="str">
        <f>IF(ISBLANK(Terrain[[#This Row],[DATE]]),"",ROW(Terrain[[#This Row],[NUM]])-ROW($A$19))</f>
        <v/>
      </c>
      <c r="B29" s="47"/>
      <c r="C29" s="128"/>
      <c r="D29" s="129"/>
      <c r="E29" s="128"/>
      <c r="F29" s="121"/>
      <c r="G29" s="121"/>
      <c r="H29" s="124">
        <f>SUM(Terrain[[#This Row],[MONTANT CAF REALISE ]:[MONTANT DD ET AUTRES TAXES HTVA]])</f>
        <v>0</v>
      </c>
      <c r="I29" s="35"/>
      <c r="J29" s="119"/>
      <c r="K29" s="52">
        <f>IF(Terrain[[#This Row],[MOTIF]]="",0,Terrain[[#This Row],[MONTANT CAF REALISE ]])</f>
        <v>0</v>
      </c>
      <c r="L29" s="52">
        <f>IF(Terrain[[#This Row],[MOTIF]]="",0,Terrain[[#This Row],[MONTANT DD ET AUTRES TAXES HTVA]])</f>
        <v>0</v>
      </c>
      <c r="M29" s="61">
        <f>SUM(Terrain[[#This Row],[MONTANT CAF REJETE]:[MONTANT DD ET AUTRES TAXES HTVA REJETE]])</f>
        <v>0</v>
      </c>
      <c r="N29" s="54"/>
      <c r="O29" s="51"/>
      <c r="P29" s="49">
        <f>Terrain[[#This Row],[COÛT TOTAL REALISE]]-Terrain[[#This Row],[COÛT TOTAL REJET]]</f>
        <v>0</v>
      </c>
    </row>
    <row r="30" spans="1:16" ht="15.75" thickBot="1">
      <c r="A30" s="218" t="str">
        <f>IF(ISBLANK(Terrain[[#This Row],[DATE]]),"",ROW(Terrain[[#This Row],[NUM]])-ROW($A$19))</f>
        <v/>
      </c>
      <c r="B30" s="47"/>
      <c r="C30" s="128"/>
      <c r="D30" s="129"/>
      <c r="E30" s="128"/>
      <c r="F30" s="121"/>
      <c r="G30" s="121"/>
      <c r="H30" s="124">
        <f>SUM(Terrain[[#This Row],[MONTANT CAF REALISE ]:[MONTANT DD ET AUTRES TAXES HTVA]])</f>
        <v>0</v>
      </c>
      <c r="I30" s="35"/>
      <c r="J30" s="119"/>
      <c r="K30" s="52">
        <f>IF(Terrain[[#This Row],[MOTIF]]="",0,Terrain[[#This Row],[MONTANT CAF REALISE ]])</f>
        <v>0</v>
      </c>
      <c r="L30" s="52">
        <f>IF(Terrain[[#This Row],[MOTIF]]="",0,Terrain[[#This Row],[MONTANT DD ET AUTRES TAXES HTVA]])</f>
        <v>0</v>
      </c>
      <c r="M30" s="61">
        <f>SUM(Terrain[[#This Row],[MONTANT CAF REJETE]:[MONTANT DD ET AUTRES TAXES HTVA REJETE]])</f>
        <v>0</v>
      </c>
      <c r="N30" s="54"/>
      <c r="O30" s="51"/>
      <c r="P30" s="49">
        <f>Terrain[[#This Row],[COÛT TOTAL REALISE]]-Terrain[[#This Row],[COÛT TOTAL REJET]]</f>
        <v>0</v>
      </c>
    </row>
    <row r="31" spans="1:16" ht="15.75" thickBot="1">
      <c r="A31" s="218" t="str">
        <f>IF(ISBLANK(Terrain[[#This Row],[DATE]]),"",ROW(Terrain[[#This Row],[NUM]])-ROW($A$19))</f>
        <v/>
      </c>
      <c r="B31" s="47"/>
      <c r="C31" s="128"/>
      <c r="D31" s="129"/>
      <c r="E31" s="128"/>
      <c r="F31" s="121"/>
      <c r="G31" s="121"/>
      <c r="H31" s="124">
        <f>SUM(Terrain[[#This Row],[MONTANT CAF REALISE ]:[MONTANT DD ET AUTRES TAXES HTVA]])</f>
        <v>0</v>
      </c>
      <c r="I31" s="35"/>
      <c r="J31" s="119"/>
      <c r="K31" s="52">
        <f>IF(Terrain[[#This Row],[MOTIF]]="",0,Terrain[[#This Row],[MONTANT CAF REALISE ]])</f>
        <v>0</v>
      </c>
      <c r="L31" s="52">
        <f>IF(Terrain[[#This Row],[MOTIF]]="",0,Terrain[[#This Row],[MONTANT DD ET AUTRES TAXES HTVA]])</f>
        <v>0</v>
      </c>
      <c r="M31" s="61">
        <f>SUM(Terrain[[#This Row],[MONTANT CAF REJETE]:[MONTANT DD ET AUTRES TAXES HTVA REJETE]])</f>
        <v>0</v>
      </c>
      <c r="N31" s="54"/>
      <c r="O31" s="51"/>
      <c r="P31" s="49">
        <f>Terrain[[#This Row],[COÛT TOTAL REALISE]]-Terrain[[#This Row],[COÛT TOTAL REJET]]</f>
        <v>0</v>
      </c>
    </row>
    <row r="32" spans="1:16" ht="15.75" thickBot="1">
      <c r="A32" s="218" t="str">
        <f>IF(ISBLANK(Terrain[[#This Row],[DATE]]),"",ROW(Terrain[[#This Row],[NUM]])-ROW($A$19))</f>
        <v/>
      </c>
      <c r="B32" s="47"/>
      <c r="C32" s="128"/>
      <c r="D32" s="129"/>
      <c r="E32" s="128"/>
      <c r="F32" s="121"/>
      <c r="G32" s="121"/>
      <c r="H32" s="124">
        <f>SUM(Terrain[[#This Row],[MONTANT CAF REALISE ]:[MONTANT DD ET AUTRES TAXES HTVA]])</f>
        <v>0</v>
      </c>
      <c r="I32" s="35"/>
      <c r="J32" s="119"/>
      <c r="K32" s="52">
        <f>IF(Terrain[[#This Row],[MOTIF]]="",0,Terrain[[#This Row],[MONTANT CAF REALISE ]])</f>
        <v>0</v>
      </c>
      <c r="L32" s="52">
        <f>IF(Terrain[[#This Row],[MOTIF]]="",0,Terrain[[#This Row],[MONTANT DD ET AUTRES TAXES HTVA]])</f>
        <v>0</v>
      </c>
      <c r="M32" s="61">
        <f>SUM(Terrain[[#This Row],[MONTANT CAF REJETE]:[MONTANT DD ET AUTRES TAXES HTVA REJETE]])</f>
        <v>0</v>
      </c>
      <c r="N32" s="54"/>
      <c r="O32" s="51"/>
      <c r="P32" s="49">
        <f>Terrain[[#This Row],[COÛT TOTAL REALISE]]-Terrain[[#This Row],[COÛT TOTAL REJET]]</f>
        <v>0</v>
      </c>
    </row>
    <row r="33" spans="1:16" ht="15.75" thickBot="1">
      <c r="A33" s="218" t="str">
        <f>IF(ISBLANK(Terrain[[#This Row],[DATE]]),"",ROW(Terrain[[#This Row],[NUM]])-ROW($A$19))</f>
        <v/>
      </c>
      <c r="B33" s="47"/>
      <c r="C33" s="128"/>
      <c r="D33" s="129"/>
      <c r="E33" s="128"/>
      <c r="F33" s="121"/>
      <c r="G33" s="121"/>
      <c r="H33" s="124">
        <f>SUM(Terrain[[#This Row],[MONTANT CAF REALISE ]:[MONTANT DD ET AUTRES TAXES HTVA]])</f>
        <v>0</v>
      </c>
      <c r="I33" s="35"/>
      <c r="J33" s="119"/>
      <c r="K33" s="52">
        <f>IF(Terrain[[#This Row],[MOTIF]]="",0,Terrain[[#This Row],[MONTANT CAF REALISE ]])</f>
        <v>0</v>
      </c>
      <c r="L33" s="52">
        <f>IF(Terrain[[#This Row],[MOTIF]]="",0,Terrain[[#This Row],[MONTANT DD ET AUTRES TAXES HTVA]])</f>
        <v>0</v>
      </c>
      <c r="M33" s="61">
        <f>SUM(Terrain[[#This Row],[MONTANT CAF REJETE]:[MONTANT DD ET AUTRES TAXES HTVA REJETE]])</f>
        <v>0</v>
      </c>
      <c r="N33" s="54"/>
      <c r="O33" s="51"/>
      <c r="P33" s="49">
        <f>Terrain[[#This Row],[COÛT TOTAL REALISE]]-Terrain[[#This Row],[COÛT TOTAL REJET]]</f>
        <v>0</v>
      </c>
    </row>
    <row r="34" spans="1:16" ht="15.75" thickBot="1">
      <c r="A34" s="218" t="str">
        <f>IF(ISBLANK(Terrain[[#This Row],[DATE]]),"",ROW(Terrain[[#This Row],[NUM]])-ROW($A$19))</f>
        <v/>
      </c>
      <c r="B34" s="47"/>
      <c r="C34" s="128"/>
      <c r="D34" s="129"/>
      <c r="E34" s="128"/>
      <c r="F34" s="121"/>
      <c r="G34" s="121"/>
      <c r="H34" s="124">
        <f>SUM(Terrain[[#This Row],[MONTANT CAF REALISE ]:[MONTANT DD ET AUTRES TAXES HTVA]])</f>
        <v>0</v>
      </c>
      <c r="I34" s="35"/>
      <c r="J34" s="119"/>
      <c r="K34" s="52">
        <f>IF(Terrain[[#This Row],[MOTIF]]="",0,Terrain[[#This Row],[MONTANT CAF REALISE ]])</f>
        <v>0</v>
      </c>
      <c r="L34" s="52">
        <f>IF(Terrain[[#This Row],[MOTIF]]="",0,Terrain[[#This Row],[MONTANT DD ET AUTRES TAXES HTVA]])</f>
        <v>0</v>
      </c>
      <c r="M34" s="61">
        <f>SUM(Terrain[[#This Row],[MONTANT CAF REJETE]:[MONTANT DD ET AUTRES TAXES HTVA REJETE]])</f>
        <v>0</v>
      </c>
      <c r="N34" s="54"/>
      <c r="O34" s="51"/>
      <c r="P34" s="49">
        <f>Terrain[[#This Row],[COÛT TOTAL REALISE]]-Terrain[[#This Row],[COÛT TOTAL REJET]]</f>
        <v>0</v>
      </c>
    </row>
    <row r="35" spans="1:16" ht="15.75" thickBot="1">
      <c r="A35" s="218" t="str">
        <f>IF(ISBLANK(Terrain[[#This Row],[DATE]]),"",ROW(Terrain[[#This Row],[NUM]])-ROW($A$19))</f>
        <v/>
      </c>
      <c r="B35" s="47"/>
      <c r="C35" s="128"/>
      <c r="D35" s="129"/>
      <c r="E35" s="128"/>
      <c r="F35" s="121"/>
      <c r="G35" s="121"/>
      <c r="H35" s="124">
        <f>SUM(Terrain[[#This Row],[MONTANT CAF REALISE ]:[MONTANT DD ET AUTRES TAXES HTVA]])</f>
        <v>0</v>
      </c>
      <c r="I35" s="35"/>
      <c r="J35" s="119"/>
      <c r="K35" s="52">
        <f>IF(Terrain[[#This Row],[MOTIF]]="",0,Terrain[[#This Row],[MONTANT CAF REALISE ]])</f>
        <v>0</v>
      </c>
      <c r="L35" s="52">
        <f>IF(Terrain[[#This Row],[MOTIF]]="",0,Terrain[[#This Row],[MONTANT DD ET AUTRES TAXES HTVA]])</f>
        <v>0</v>
      </c>
      <c r="M35" s="61">
        <f>SUM(Terrain[[#This Row],[MONTANT CAF REJETE]:[MONTANT DD ET AUTRES TAXES HTVA REJETE]])</f>
        <v>0</v>
      </c>
      <c r="N35" s="54"/>
      <c r="O35" s="51"/>
      <c r="P35" s="49">
        <f>Terrain[[#This Row],[COÛT TOTAL REALISE]]-Terrain[[#This Row],[COÛT TOTAL REJET]]</f>
        <v>0</v>
      </c>
    </row>
    <row r="36" spans="1:16" ht="15.75" thickBot="1">
      <c r="A36" s="218" t="str">
        <f>IF(ISBLANK(Terrain[[#This Row],[DATE]]),"",ROW(Terrain[[#This Row],[NUM]])-ROW($A$19))</f>
        <v/>
      </c>
      <c r="B36" s="47"/>
      <c r="C36" s="128"/>
      <c r="D36" s="129"/>
      <c r="E36" s="128"/>
      <c r="F36" s="121"/>
      <c r="G36" s="121"/>
      <c r="H36" s="124">
        <f>SUM(Terrain[[#This Row],[MONTANT CAF REALISE ]:[MONTANT DD ET AUTRES TAXES HTVA]])</f>
        <v>0</v>
      </c>
      <c r="I36" s="35"/>
      <c r="J36" s="119"/>
      <c r="K36" s="52">
        <f>IF(Terrain[[#This Row],[MOTIF]]="",0,Terrain[[#This Row],[MONTANT CAF REALISE ]])</f>
        <v>0</v>
      </c>
      <c r="L36" s="52">
        <f>IF(Terrain[[#This Row],[MOTIF]]="",0,Terrain[[#This Row],[MONTANT DD ET AUTRES TAXES HTVA]])</f>
        <v>0</v>
      </c>
      <c r="M36" s="61">
        <f>SUM(Terrain[[#This Row],[MONTANT CAF REJETE]:[MONTANT DD ET AUTRES TAXES HTVA REJETE]])</f>
        <v>0</v>
      </c>
      <c r="N36" s="54"/>
      <c r="O36" s="51"/>
      <c r="P36" s="49">
        <f>Terrain[[#This Row],[COÛT TOTAL REALISE]]-Terrain[[#This Row],[COÛT TOTAL REJET]]</f>
        <v>0</v>
      </c>
    </row>
    <row r="37" spans="1:16" ht="15.75" thickBot="1">
      <c r="A37" s="218" t="str">
        <f>IF(ISBLANK(Terrain[[#This Row],[DATE]]),"",ROW(Terrain[[#This Row],[NUM]])-ROW($A$19))</f>
        <v/>
      </c>
      <c r="B37" s="47"/>
      <c r="C37" s="128"/>
      <c r="D37" s="129"/>
      <c r="E37" s="128"/>
      <c r="F37" s="121"/>
      <c r="G37" s="121"/>
      <c r="H37" s="124">
        <f>SUM(Terrain[[#This Row],[MONTANT CAF REALISE ]:[MONTANT DD ET AUTRES TAXES HTVA]])</f>
        <v>0</v>
      </c>
      <c r="I37" s="35"/>
      <c r="J37" s="119"/>
      <c r="K37" s="52">
        <f>IF(Terrain[[#This Row],[MOTIF]]="",0,Terrain[[#This Row],[MONTANT CAF REALISE ]])</f>
        <v>0</v>
      </c>
      <c r="L37" s="52">
        <f>IF(Terrain[[#This Row],[MOTIF]]="",0,Terrain[[#This Row],[MONTANT DD ET AUTRES TAXES HTVA]])</f>
        <v>0</v>
      </c>
      <c r="M37" s="61">
        <f>SUM(Terrain[[#This Row],[MONTANT CAF REJETE]:[MONTANT DD ET AUTRES TAXES HTVA REJETE]])</f>
        <v>0</v>
      </c>
      <c r="N37" s="54"/>
      <c r="O37" s="51"/>
      <c r="P37" s="49">
        <f>Terrain[[#This Row],[COÛT TOTAL REALISE]]-Terrain[[#This Row],[COÛT TOTAL REJET]]</f>
        <v>0</v>
      </c>
    </row>
    <row r="38" spans="1:16" ht="15.75" thickBot="1">
      <c r="A38" s="218" t="str">
        <f>IF(ISBLANK(Terrain[[#This Row],[DATE]]),"",ROW(Terrain[[#This Row],[NUM]])-ROW($A$19))</f>
        <v/>
      </c>
      <c r="B38" s="47"/>
      <c r="C38" s="128"/>
      <c r="D38" s="129"/>
      <c r="E38" s="128"/>
      <c r="F38" s="121"/>
      <c r="G38" s="121"/>
      <c r="H38" s="124">
        <f>SUM(Terrain[[#This Row],[MONTANT CAF REALISE ]:[MONTANT DD ET AUTRES TAXES HTVA]])</f>
        <v>0</v>
      </c>
      <c r="I38" s="35"/>
      <c r="J38" s="119"/>
      <c r="K38" s="52">
        <f>IF(Terrain[[#This Row],[MOTIF]]="",0,Terrain[[#This Row],[MONTANT CAF REALISE ]])</f>
        <v>0</v>
      </c>
      <c r="L38" s="52">
        <f>IF(Terrain[[#This Row],[MOTIF]]="",0,Terrain[[#This Row],[MONTANT DD ET AUTRES TAXES HTVA]])</f>
        <v>0</v>
      </c>
      <c r="M38" s="61">
        <f>SUM(Terrain[[#This Row],[MONTANT CAF REJETE]:[MONTANT DD ET AUTRES TAXES HTVA REJETE]])</f>
        <v>0</v>
      </c>
      <c r="N38" s="54"/>
      <c r="O38" s="51"/>
      <c r="P38" s="49">
        <f>Terrain[[#This Row],[COÛT TOTAL REALISE]]-Terrain[[#This Row],[COÛT TOTAL REJET]]</f>
        <v>0</v>
      </c>
    </row>
    <row r="39" spans="1:16" ht="15.75" thickBot="1">
      <c r="A39" s="218" t="str">
        <f>IF(ISBLANK(Terrain[[#This Row],[DATE]]),"",ROW(Terrain[[#This Row],[NUM]])-ROW($A$19))</f>
        <v/>
      </c>
      <c r="B39" s="47"/>
      <c r="C39" s="128"/>
      <c r="D39" s="129"/>
      <c r="E39" s="128"/>
      <c r="F39" s="121"/>
      <c r="G39" s="121"/>
      <c r="H39" s="124">
        <f>SUM(Terrain[[#This Row],[MONTANT CAF REALISE ]:[MONTANT DD ET AUTRES TAXES HTVA]])</f>
        <v>0</v>
      </c>
      <c r="I39" s="35"/>
      <c r="J39" s="119"/>
      <c r="K39" s="52">
        <f>IF(Terrain[[#This Row],[MOTIF]]="",0,Terrain[[#This Row],[MONTANT CAF REALISE ]])</f>
        <v>0</v>
      </c>
      <c r="L39" s="52">
        <f>IF(Terrain[[#This Row],[MOTIF]]="",0,Terrain[[#This Row],[MONTANT DD ET AUTRES TAXES HTVA]])</f>
        <v>0</v>
      </c>
      <c r="M39" s="61">
        <f>SUM(Terrain[[#This Row],[MONTANT CAF REJETE]:[MONTANT DD ET AUTRES TAXES HTVA REJETE]])</f>
        <v>0</v>
      </c>
      <c r="N39" s="54"/>
      <c r="O39" s="51"/>
      <c r="P39" s="49">
        <f>Terrain[[#This Row],[COÛT TOTAL REALISE]]-Terrain[[#This Row],[COÛT TOTAL REJET]]</f>
        <v>0</v>
      </c>
    </row>
    <row r="40" spans="1:16" ht="15.75" thickBot="1">
      <c r="A40" s="218" t="str">
        <f>IF(ISBLANK(Terrain[[#This Row],[DATE]]),"",ROW(Terrain[[#This Row],[NUM]])-ROW($A$19))</f>
        <v/>
      </c>
      <c r="B40" s="47"/>
      <c r="C40" s="128"/>
      <c r="D40" s="129"/>
      <c r="E40" s="128"/>
      <c r="F40" s="121"/>
      <c r="G40" s="121"/>
      <c r="H40" s="124">
        <f>SUM(Terrain[[#This Row],[MONTANT CAF REALISE ]:[MONTANT DD ET AUTRES TAXES HTVA]])</f>
        <v>0</v>
      </c>
      <c r="I40" s="35"/>
      <c r="J40" s="119"/>
      <c r="K40" s="52">
        <f>IF(Terrain[[#This Row],[MOTIF]]="",0,Terrain[[#This Row],[MONTANT CAF REALISE ]])</f>
        <v>0</v>
      </c>
      <c r="L40" s="52">
        <f>IF(Terrain[[#This Row],[MOTIF]]="",0,Terrain[[#This Row],[MONTANT DD ET AUTRES TAXES HTVA]])</f>
        <v>0</v>
      </c>
      <c r="M40" s="61">
        <f>SUM(Terrain[[#This Row],[MONTANT CAF REJETE]:[MONTANT DD ET AUTRES TAXES HTVA REJETE]])</f>
        <v>0</v>
      </c>
      <c r="N40" s="54"/>
      <c r="O40" s="51"/>
      <c r="P40" s="49">
        <f>Terrain[[#This Row],[COÛT TOTAL REALISE]]-Terrain[[#This Row],[COÛT TOTAL REJET]]</f>
        <v>0</v>
      </c>
    </row>
    <row r="41" spans="1:16" ht="15.75" thickBot="1">
      <c r="A41" s="218" t="str">
        <f>IF(ISBLANK(Terrain[[#This Row],[DATE]]),"",ROW(Terrain[[#This Row],[NUM]])-ROW($A$19))</f>
        <v/>
      </c>
      <c r="B41" s="47"/>
      <c r="C41" s="128"/>
      <c r="D41" s="129"/>
      <c r="E41" s="128"/>
      <c r="F41" s="121"/>
      <c r="G41" s="121"/>
      <c r="H41" s="124">
        <f>SUM(Terrain[[#This Row],[MONTANT CAF REALISE ]:[MONTANT DD ET AUTRES TAXES HTVA]])</f>
        <v>0</v>
      </c>
      <c r="I41" s="35"/>
      <c r="J41" s="119"/>
      <c r="K41" s="52">
        <f>IF(Terrain[[#This Row],[MOTIF]]="",0,Terrain[[#This Row],[MONTANT CAF REALISE ]])</f>
        <v>0</v>
      </c>
      <c r="L41" s="52">
        <f>IF(Terrain[[#This Row],[MOTIF]]="",0,Terrain[[#This Row],[MONTANT DD ET AUTRES TAXES HTVA]])</f>
        <v>0</v>
      </c>
      <c r="M41" s="61">
        <f>SUM(Terrain[[#This Row],[MONTANT CAF REJETE]:[MONTANT DD ET AUTRES TAXES HTVA REJETE]])</f>
        <v>0</v>
      </c>
      <c r="N41" s="54"/>
      <c r="O41" s="51"/>
      <c r="P41" s="49">
        <f>Terrain[[#This Row],[COÛT TOTAL REALISE]]-Terrain[[#This Row],[COÛT TOTAL REJET]]</f>
        <v>0</v>
      </c>
    </row>
    <row r="42" spans="1:16" ht="15.75" thickBot="1">
      <c r="A42" s="218" t="str">
        <f>IF(ISBLANK(Terrain[[#This Row],[DATE]]),"",ROW(Terrain[[#This Row],[NUM]])-ROW($A$19))</f>
        <v/>
      </c>
      <c r="B42" s="47"/>
      <c r="C42" s="128"/>
      <c r="D42" s="129"/>
      <c r="E42" s="128"/>
      <c r="F42" s="121"/>
      <c r="G42" s="121"/>
      <c r="H42" s="124">
        <f>SUM(Terrain[[#This Row],[MONTANT CAF REALISE ]:[MONTANT DD ET AUTRES TAXES HTVA]])</f>
        <v>0</v>
      </c>
      <c r="I42" s="35"/>
      <c r="J42" s="119"/>
      <c r="K42" s="52">
        <f>IF(Terrain[[#This Row],[MOTIF]]="",0,Terrain[[#This Row],[MONTANT CAF REALISE ]])</f>
        <v>0</v>
      </c>
      <c r="L42" s="52">
        <f>IF(Terrain[[#This Row],[MOTIF]]="",0,Terrain[[#This Row],[MONTANT DD ET AUTRES TAXES HTVA]])</f>
        <v>0</v>
      </c>
      <c r="M42" s="61">
        <f>SUM(Terrain[[#This Row],[MONTANT CAF REJETE]:[MONTANT DD ET AUTRES TAXES HTVA REJETE]])</f>
        <v>0</v>
      </c>
      <c r="N42" s="54"/>
      <c r="O42" s="51"/>
      <c r="P42" s="49">
        <f>Terrain[[#This Row],[COÛT TOTAL REALISE]]-Terrain[[#This Row],[COÛT TOTAL REJET]]</f>
        <v>0</v>
      </c>
    </row>
    <row r="43" spans="1:16" ht="15.75" thickBot="1">
      <c r="A43" s="218" t="str">
        <f>IF(ISBLANK(Terrain[[#This Row],[DATE]]),"",ROW(Terrain[[#This Row],[NUM]])-ROW($A$19))</f>
        <v/>
      </c>
      <c r="B43" s="47"/>
      <c r="C43" s="128"/>
      <c r="D43" s="129"/>
      <c r="E43" s="128"/>
      <c r="F43" s="121"/>
      <c r="G43" s="121"/>
      <c r="H43" s="124">
        <f>SUM(Terrain[[#This Row],[MONTANT CAF REALISE ]:[MONTANT DD ET AUTRES TAXES HTVA]])</f>
        <v>0</v>
      </c>
      <c r="I43" s="35"/>
      <c r="J43" s="119"/>
      <c r="K43" s="52">
        <f>IF(Terrain[[#This Row],[MOTIF]]="",0,Terrain[[#This Row],[MONTANT CAF REALISE ]])</f>
        <v>0</v>
      </c>
      <c r="L43" s="52">
        <f>IF(Terrain[[#This Row],[MOTIF]]="",0,Terrain[[#This Row],[MONTANT DD ET AUTRES TAXES HTVA]])</f>
        <v>0</v>
      </c>
      <c r="M43" s="61">
        <f>SUM(Terrain[[#This Row],[MONTANT CAF REJETE]:[MONTANT DD ET AUTRES TAXES HTVA REJETE]])</f>
        <v>0</v>
      </c>
      <c r="N43" s="54"/>
      <c r="O43" s="51"/>
      <c r="P43" s="49">
        <f>Terrain[[#This Row],[COÛT TOTAL REALISE]]-Terrain[[#This Row],[COÛT TOTAL REJET]]</f>
        <v>0</v>
      </c>
    </row>
    <row r="44" spans="1:16" ht="15.75" thickBot="1">
      <c r="A44" s="218" t="str">
        <f>IF(ISBLANK(Terrain[[#This Row],[DATE]]),"",ROW(Terrain[[#This Row],[NUM]])-ROW($A$19))</f>
        <v/>
      </c>
      <c r="B44" s="47"/>
      <c r="C44" s="128"/>
      <c r="D44" s="129"/>
      <c r="E44" s="128"/>
      <c r="F44" s="121"/>
      <c r="G44" s="121"/>
      <c r="H44" s="124">
        <f>SUM(Terrain[[#This Row],[MONTANT CAF REALISE ]:[MONTANT DD ET AUTRES TAXES HTVA]])</f>
        <v>0</v>
      </c>
      <c r="I44" s="35"/>
      <c r="J44" s="119"/>
      <c r="K44" s="52">
        <f>IF(Terrain[[#This Row],[MOTIF]]="",0,Terrain[[#This Row],[MONTANT CAF REALISE ]])</f>
        <v>0</v>
      </c>
      <c r="L44" s="52">
        <f>IF(Terrain[[#This Row],[MOTIF]]="",0,Terrain[[#This Row],[MONTANT DD ET AUTRES TAXES HTVA]])</f>
        <v>0</v>
      </c>
      <c r="M44" s="61">
        <f>SUM(Terrain[[#This Row],[MONTANT CAF REJETE]:[MONTANT DD ET AUTRES TAXES HTVA REJETE]])</f>
        <v>0</v>
      </c>
      <c r="N44" s="54"/>
      <c r="O44" s="51"/>
      <c r="P44" s="49">
        <f>Terrain[[#This Row],[COÛT TOTAL REALISE]]-Terrain[[#This Row],[COÛT TOTAL REJET]]</f>
        <v>0</v>
      </c>
    </row>
    <row r="45" spans="1:16" ht="15.75" thickBot="1">
      <c r="A45" s="218" t="str">
        <f>IF(ISBLANK(Terrain[[#This Row],[DATE]]),"",ROW(Terrain[[#This Row],[NUM]])-ROW($A$19))</f>
        <v/>
      </c>
      <c r="B45" s="47"/>
      <c r="C45" s="128"/>
      <c r="D45" s="129"/>
      <c r="E45" s="128"/>
      <c r="F45" s="121"/>
      <c r="G45" s="121"/>
      <c r="H45" s="124">
        <f>SUM(Terrain[[#This Row],[MONTANT CAF REALISE ]:[MONTANT DD ET AUTRES TAXES HTVA]])</f>
        <v>0</v>
      </c>
      <c r="I45" s="35"/>
      <c r="J45" s="119"/>
      <c r="K45" s="52">
        <f>IF(Terrain[[#This Row],[MOTIF]]="",0,Terrain[[#This Row],[MONTANT CAF REALISE ]])</f>
        <v>0</v>
      </c>
      <c r="L45" s="52">
        <f>IF(Terrain[[#This Row],[MOTIF]]="",0,Terrain[[#This Row],[MONTANT DD ET AUTRES TAXES HTVA]])</f>
        <v>0</v>
      </c>
      <c r="M45" s="61">
        <f>SUM(Terrain[[#This Row],[MONTANT CAF REJETE]:[MONTANT DD ET AUTRES TAXES HTVA REJETE]])</f>
        <v>0</v>
      </c>
      <c r="N45" s="54"/>
      <c r="O45" s="51"/>
      <c r="P45" s="49">
        <f>Terrain[[#This Row],[COÛT TOTAL REALISE]]-Terrain[[#This Row],[COÛT TOTAL REJET]]</f>
        <v>0</v>
      </c>
    </row>
    <row r="46" spans="1:16" ht="15.75" thickBot="1">
      <c r="A46" s="218" t="str">
        <f>IF(ISBLANK(Terrain[[#This Row],[DATE]]),"",ROW(Terrain[[#This Row],[NUM]])-ROW($A$19))</f>
        <v/>
      </c>
      <c r="B46" s="47"/>
      <c r="C46" s="128"/>
      <c r="D46" s="129"/>
      <c r="E46" s="128"/>
      <c r="F46" s="121"/>
      <c r="G46" s="121"/>
      <c r="H46" s="124">
        <f>SUM(Terrain[[#This Row],[MONTANT CAF REALISE ]:[MONTANT DD ET AUTRES TAXES HTVA]])</f>
        <v>0</v>
      </c>
      <c r="I46" s="35"/>
      <c r="J46" s="119"/>
      <c r="K46" s="52">
        <f>IF(Terrain[[#This Row],[MOTIF]]="",0,Terrain[[#This Row],[MONTANT CAF REALISE ]])</f>
        <v>0</v>
      </c>
      <c r="L46" s="52">
        <f>IF(Terrain[[#This Row],[MOTIF]]="",0,Terrain[[#This Row],[MONTANT DD ET AUTRES TAXES HTVA]])</f>
        <v>0</v>
      </c>
      <c r="M46" s="61">
        <f>SUM(Terrain[[#This Row],[MONTANT CAF REJETE]:[MONTANT DD ET AUTRES TAXES HTVA REJETE]])</f>
        <v>0</v>
      </c>
      <c r="N46" s="54"/>
      <c r="O46" s="51"/>
      <c r="P46" s="49">
        <f>Terrain[[#This Row],[COÛT TOTAL REALISE]]-Terrain[[#This Row],[COÛT TOTAL REJET]]</f>
        <v>0</v>
      </c>
    </row>
    <row r="47" spans="1:16" ht="15.75" thickBot="1">
      <c r="A47" s="218" t="str">
        <f>IF(ISBLANK(Terrain[[#This Row],[DATE]]),"",ROW(Terrain[[#This Row],[NUM]])-ROW($A$19))</f>
        <v/>
      </c>
      <c r="B47" s="47"/>
      <c r="C47" s="128"/>
      <c r="D47" s="129"/>
      <c r="E47" s="128"/>
      <c r="F47" s="121"/>
      <c r="G47" s="121"/>
      <c r="H47" s="124">
        <f>SUM(Terrain[[#This Row],[MONTANT CAF REALISE ]:[MONTANT DD ET AUTRES TAXES HTVA]])</f>
        <v>0</v>
      </c>
      <c r="I47" s="35"/>
      <c r="J47" s="119"/>
      <c r="K47" s="52">
        <f>IF(Terrain[[#This Row],[MOTIF]]="",0,Terrain[[#This Row],[MONTANT CAF REALISE ]])</f>
        <v>0</v>
      </c>
      <c r="L47" s="52">
        <f>IF(Terrain[[#This Row],[MOTIF]]="",0,Terrain[[#This Row],[MONTANT DD ET AUTRES TAXES HTVA]])</f>
        <v>0</v>
      </c>
      <c r="M47" s="61">
        <f>SUM(Terrain[[#This Row],[MONTANT CAF REJETE]:[MONTANT DD ET AUTRES TAXES HTVA REJETE]])</f>
        <v>0</v>
      </c>
      <c r="N47" s="54"/>
      <c r="O47" s="51"/>
      <c r="P47" s="49">
        <f>Terrain[[#This Row],[COÛT TOTAL REALISE]]-Terrain[[#This Row],[COÛT TOTAL REJET]]</f>
        <v>0</v>
      </c>
    </row>
    <row r="48" spans="1:16" ht="15.75" thickBot="1">
      <c r="A48" s="218" t="str">
        <f>IF(ISBLANK(Terrain[[#This Row],[DATE]]),"",ROW(Terrain[[#This Row],[NUM]])-ROW($A$19))</f>
        <v/>
      </c>
      <c r="B48" s="47"/>
      <c r="C48" s="128"/>
      <c r="D48" s="129"/>
      <c r="E48" s="128"/>
      <c r="F48" s="121"/>
      <c r="G48" s="121"/>
      <c r="H48" s="124">
        <f>SUM(Terrain[[#This Row],[MONTANT CAF REALISE ]:[MONTANT DD ET AUTRES TAXES HTVA]])</f>
        <v>0</v>
      </c>
      <c r="I48" s="35"/>
      <c r="J48" s="119"/>
      <c r="K48" s="52">
        <f>IF(Terrain[[#This Row],[MOTIF]]="",0,Terrain[[#This Row],[MONTANT CAF REALISE ]])</f>
        <v>0</v>
      </c>
      <c r="L48" s="52">
        <f>IF(Terrain[[#This Row],[MOTIF]]="",0,Terrain[[#This Row],[MONTANT DD ET AUTRES TAXES HTVA]])</f>
        <v>0</v>
      </c>
      <c r="M48" s="61">
        <f>SUM(Terrain[[#This Row],[MONTANT CAF REJETE]:[MONTANT DD ET AUTRES TAXES HTVA REJETE]])</f>
        <v>0</v>
      </c>
      <c r="N48" s="54"/>
      <c r="O48" s="51"/>
      <c r="P48" s="49">
        <f>Terrain[[#This Row],[COÛT TOTAL REALISE]]-Terrain[[#This Row],[COÛT TOTAL REJET]]</f>
        <v>0</v>
      </c>
    </row>
    <row r="49" spans="1:16" ht="15.75" thickBot="1">
      <c r="A49" s="218" t="str">
        <f>IF(ISBLANK(Terrain[[#This Row],[DATE]]),"",ROW(Terrain[[#This Row],[NUM]])-ROW($A$19))</f>
        <v/>
      </c>
      <c r="B49" s="47"/>
      <c r="C49" s="128"/>
      <c r="D49" s="129"/>
      <c r="E49" s="128"/>
      <c r="F49" s="121"/>
      <c r="G49" s="121"/>
      <c r="H49" s="124">
        <f>SUM(Terrain[[#This Row],[MONTANT CAF REALISE ]:[MONTANT DD ET AUTRES TAXES HTVA]])</f>
        <v>0</v>
      </c>
      <c r="I49" s="35"/>
      <c r="J49" s="119"/>
      <c r="K49" s="52">
        <f>IF(Terrain[[#This Row],[MOTIF]]="",0,Terrain[[#This Row],[MONTANT CAF REALISE ]])</f>
        <v>0</v>
      </c>
      <c r="L49" s="52">
        <f>IF(Terrain[[#This Row],[MOTIF]]="",0,Terrain[[#This Row],[MONTANT DD ET AUTRES TAXES HTVA]])</f>
        <v>0</v>
      </c>
      <c r="M49" s="61">
        <f>SUM(Terrain[[#This Row],[MONTANT CAF REJETE]:[MONTANT DD ET AUTRES TAXES HTVA REJETE]])</f>
        <v>0</v>
      </c>
      <c r="N49" s="54"/>
      <c r="O49" s="51"/>
      <c r="P49" s="49">
        <f>Terrain[[#This Row],[COÛT TOTAL REALISE]]-Terrain[[#This Row],[COÛT TOTAL REJET]]</f>
        <v>0</v>
      </c>
    </row>
    <row r="50" spans="1:16" ht="15.75" thickBot="1">
      <c r="A50" s="218" t="str">
        <f>IF(ISBLANK(Terrain[[#This Row],[DATE]]),"",ROW(Terrain[[#This Row],[NUM]])-ROW($A$19))</f>
        <v/>
      </c>
      <c r="B50" s="47"/>
      <c r="C50" s="128"/>
      <c r="D50" s="129"/>
      <c r="E50" s="128"/>
      <c r="F50" s="121"/>
      <c r="G50" s="121"/>
      <c r="H50" s="124">
        <f>SUM(Terrain[[#This Row],[MONTANT CAF REALISE ]:[MONTANT DD ET AUTRES TAXES HTVA]])</f>
        <v>0</v>
      </c>
      <c r="I50" s="35"/>
      <c r="J50" s="119"/>
      <c r="K50" s="52">
        <f>IF(Terrain[[#This Row],[MOTIF]]="",0,Terrain[[#This Row],[MONTANT CAF REALISE ]])</f>
        <v>0</v>
      </c>
      <c r="L50" s="52">
        <f>IF(Terrain[[#This Row],[MOTIF]]="",0,Terrain[[#This Row],[MONTANT DD ET AUTRES TAXES HTVA]])</f>
        <v>0</v>
      </c>
      <c r="M50" s="61">
        <f>SUM(Terrain[[#This Row],[MONTANT CAF REJETE]:[MONTANT DD ET AUTRES TAXES HTVA REJETE]])</f>
        <v>0</v>
      </c>
      <c r="N50" s="54"/>
      <c r="O50" s="51"/>
      <c r="P50" s="49">
        <f>Terrain[[#This Row],[COÛT TOTAL REALISE]]-Terrain[[#This Row],[COÛT TOTAL REJET]]</f>
        <v>0</v>
      </c>
    </row>
    <row r="51" spans="1:16" ht="15.75" thickBot="1">
      <c r="A51" s="218" t="str">
        <f>IF(ISBLANK(Terrain[[#This Row],[DATE]]),"",ROW(Terrain[[#This Row],[NUM]])-ROW($A$19))</f>
        <v/>
      </c>
      <c r="B51" s="47"/>
      <c r="C51" s="128"/>
      <c r="D51" s="129"/>
      <c r="E51" s="128"/>
      <c r="F51" s="121"/>
      <c r="G51" s="121"/>
      <c r="H51" s="124">
        <f>SUM(Terrain[[#This Row],[MONTANT CAF REALISE ]:[MONTANT DD ET AUTRES TAXES HTVA]])</f>
        <v>0</v>
      </c>
      <c r="I51" s="35"/>
      <c r="J51" s="119"/>
      <c r="K51" s="52">
        <f>IF(Terrain[[#This Row],[MOTIF]]="",0,Terrain[[#This Row],[MONTANT CAF REALISE ]])</f>
        <v>0</v>
      </c>
      <c r="L51" s="52">
        <f>IF(Terrain[[#This Row],[MOTIF]]="",0,Terrain[[#This Row],[MONTANT DD ET AUTRES TAXES HTVA]])</f>
        <v>0</v>
      </c>
      <c r="M51" s="61">
        <f>SUM(Terrain[[#This Row],[MONTANT CAF REJETE]:[MONTANT DD ET AUTRES TAXES HTVA REJETE]])</f>
        <v>0</v>
      </c>
      <c r="N51" s="54"/>
      <c r="O51" s="51"/>
      <c r="P51" s="49">
        <f>Terrain[[#This Row],[COÛT TOTAL REALISE]]-Terrain[[#This Row],[COÛT TOTAL REJET]]</f>
        <v>0</v>
      </c>
    </row>
    <row r="52" spans="1:16" ht="15.75" thickBot="1">
      <c r="A52" s="218" t="str">
        <f>IF(ISBLANK(Terrain[[#This Row],[DATE]]),"",ROW(Terrain[[#This Row],[NUM]])-ROW($A$19))</f>
        <v/>
      </c>
      <c r="B52" s="47"/>
      <c r="C52" s="128"/>
      <c r="D52" s="129"/>
      <c r="E52" s="128"/>
      <c r="F52" s="121"/>
      <c r="G52" s="121"/>
      <c r="H52" s="124">
        <f>SUM(Terrain[[#This Row],[MONTANT CAF REALISE ]:[MONTANT DD ET AUTRES TAXES HTVA]])</f>
        <v>0</v>
      </c>
      <c r="I52" s="35"/>
      <c r="J52" s="119"/>
      <c r="K52" s="52">
        <f>IF(Terrain[[#This Row],[MOTIF]]="",0,Terrain[[#This Row],[MONTANT CAF REALISE ]])</f>
        <v>0</v>
      </c>
      <c r="L52" s="52">
        <f>IF(Terrain[[#This Row],[MOTIF]]="",0,Terrain[[#This Row],[MONTANT DD ET AUTRES TAXES HTVA]])</f>
        <v>0</v>
      </c>
      <c r="M52" s="61">
        <f>SUM(Terrain[[#This Row],[MONTANT CAF REJETE]:[MONTANT DD ET AUTRES TAXES HTVA REJETE]])</f>
        <v>0</v>
      </c>
      <c r="N52" s="54"/>
      <c r="O52" s="51"/>
      <c r="P52" s="49">
        <f>Terrain[[#This Row],[COÛT TOTAL REALISE]]-Terrain[[#This Row],[COÛT TOTAL REJET]]</f>
        <v>0</v>
      </c>
    </row>
    <row r="53" spans="1:16" ht="15.75" thickBot="1">
      <c r="A53" s="218" t="str">
        <f>IF(ISBLANK(Terrain[[#This Row],[DATE]]),"",ROW(Terrain[[#This Row],[NUM]])-ROW($A$19))</f>
        <v/>
      </c>
      <c r="B53" s="47"/>
      <c r="C53" s="128"/>
      <c r="D53" s="129"/>
      <c r="E53" s="128"/>
      <c r="F53" s="121"/>
      <c r="G53" s="121"/>
      <c r="H53" s="124">
        <f>SUM(Terrain[[#This Row],[MONTANT CAF REALISE ]:[MONTANT DD ET AUTRES TAXES HTVA]])</f>
        <v>0</v>
      </c>
      <c r="I53" s="35"/>
      <c r="J53" s="119"/>
      <c r="K53" s="52">
        <f>IF(Terrain[[#This Row],[MOTIF]]="",0,Terrain[[#This Row],[MONTANT CAF REALISE ]])</f>
        <v>0</v>
      </c>
      <c r="L53" s="52">
        <f>IF(Terrain[[#This Row],[MOTIF]]="",0,Terrain[[#This Row],[MONTANT DD ET AUTRES TAXES HTVA]])</f>
        <v>0</v>
      </c>
      <c r="M53" s="61">
        <f>SUM(Terrain[[#This Row],[MONTANT CAF REJETE]:[MONTANT DD ET AUTRES TAXES HTVA REJETE]])</f>
        <v>0</v>
      </c>
      <c r="N53" s="54"/>
      <c r="O53" s="51"/>
      <c r="P53" s="49">
        <f>Terrain[[#This Row],[COÛT TOTAL REALISE]]-Terrain[[#This Row],[COÛT TOTAL REJET]]</f>
        <v>0</v>
      </c>
    </row>
    <row r="54" spans="1:16" ht="15.75" thickBot="1">
      <c r="A54" s="218" t="str">
        <f>IF(ISBLANK(Terrain[[#This Row],[DATE]]),"",ROW(Terrain[[#This Row],[NUM]])-ROW($A$19))</f>
        <v/>
      </c>
      <c r="B54" s="47"/>
      <c r="C54" s="128"/>
      <c r="D54" s="129"/>
      <c r="E54" s="128"/>
      <c r="F54" s="121"/>
      <c r="G54" s="121"/>
      <c r="H54" s="124">
        <f>SUM(Terrain[[#This Row],[MONTANT CAF REALISE ]:[MONTANT DD ET AUTRES TAXES HTVA]])</f>
        <v>0</v>
      </c>
      <c r="I54" s="35"/>
      <c r="J54" s="119"/>
      <c r="K54" s="52">
        <f>IF(Terrain[[#This Row],[MOTIF]]="",0,Terrain[[#This Row],[MONTANT CAF REALISE ]])</f>
        <v>0</v>
      </c>
      <c r="L54" s="52">
        <f>IF(Terrain[[#This Row],[MOTIF]]="",0,Terrain[[#This Row],[MONTANT DD ET AUTRES TAXES HTVA]])</f>
        <v>0</v>
      </c>
      <c r="M54" s="61">
        <f>SUM(Terrain[[#This Row],[MONTANT CAF REJETE]:[MONTANT DD ET AUTRES TAXES HTVA REJETE]])</f>
        <v>0</v>
      </c>
      <c r="N54" s="54"/>
      <c r="O54" s="51"/>
      <c r="P54" s="49">
        <f>Terrain[[#This Row],[COÛT TOTAL REALISE]]-Terrain[[#This Row],[COÛT TOTAL REJET]]</f>
        <v>0</v>
      </c>
    </row>
    <row r="55" spans="1:16" ht="15.75" thickBot="1">
      <c r="A55" s="218" t="str">
        <f>IF(ISBLANK(Terrain[[#This Row],[DATE]]),"",ROW(Terrain[[#This Row],[NUM]])-ROW($A$19))</f>
        <v/>
      </c>
      <c r="B55" s="47"/>
      <c r="C55" s="128"/>
      <c r="D55" s="129"/>
      <c r="E55" s="128"/>
      <c r="F55" s="121"/>
      <c r="G55" s="121"/>
      <c r="H55" s="124">
        <f>SUM(Terrain[[#This Row],[MONTANT CAF REALISE ]:[MONTANT DD ET AUTRES TAXES HTVA]])</f>
        <v>0</v>
      </c>
      <c r="I55" s="35"/>
      <c r="J55" s="119"/>
      <c r="K55" s="52">
        <f>IF(Terrain[[#This Row],[MOTIF]]="",0,Terrain[[#This Row],[MONTANT CAF REALISE ]])</f>
        <v>0</v>
      </c>
      <c r="L55" s="52">
        <f>IF(Terrain[[#This Row],[MOTIF]]="",0,Terrain[[#This Row],[MONTANT DD ET AUTRES TAXES HTVA]])</f>
        <v>0</v>
      </c>
      <c r="M55" s="61">
        <f>SUM(Terrain[[#This Row],[MONTANT CAF REJETE]:[MONTANT DD ET AUTRES TAXES HTVA REJETE]])</f>
        <v>0</v>
      </c>
      <c r="N55" s="54"/>
      <c r="O55" s="51"/>
      <c r="P55" s="49">
        <f>Terrain[[#This Row],[COÛT TOTAL REALISE]]-Terrain[[#This Row],[COÛT TOTAL REJET]]</f>
        <v>0</v>
      </c>
    </row>
    <row r="56" spans="1:16" ht="15.75" thickBot="1">
      <c r="A56" s="218" t="str">
        <f>IF(ISBLANK(Terrain[[#This Row],[DATE]]),"",ROW(Terrain[[#This Row],[NUM]])-ROW($A$19))</f>
        <v/>
      </c>
      <c r="B56" s="47"/>
      <c r="C56" s="128"/>
      <c r="D56" s="129"/>
      <c r="E56" s="128"/>
      <c r="F56" s="121"/>
      <c r="G56" s="121"/>
      <c r="H56" s="124">
        <f>SUM(Terrain[[#This Row],[MONTANT CAF REALISE ]:[MONTANT DD ET AUTRES TAXES HTVA]])</f>
        <v>0</v>
      </c>
      <c r="I56" s="35"/>
      <c r="J56" s="119"/>
      <c r="K56" s="52">
        <f>IF(Terrain[[#This Row],[MOTIF]]="",0,Terrain[[#This Row],[MONTANT CAF REALISE ]])</f>
        <v>0</v>
      </c>
      <c r="L56" s="52">
        <f>IF(Terrain[[#This Row],[MOTIF]]="",0,Terrain[[#This Row],[MONTANT DD ET AUTRES TAXES HTVA]])</f>
        <v>0</v>
      </c>
      <c r="M56" s="61">
        <f>SUM(Terrain[[#This Row],[MONTANT CAF REJETE]:[MONTANT DD ET AUTRES TAXES HTVA REJETE]])</f>
        <v>0</v>
      </c>
      <c r="N56" s="54"/>
      <c r="O56" s="51"/>
      <c r="P56" s="49">
        <f>Terrain[[#This Row],[COÛT TOTAL REALISE]]-Terrain[[#This Row],[COÛT TOTAL REJET]]</f>
        <v>0</v>
      </c>
    </row>
    <row r="57" spans="1:16" ht="15.75" thickBot="1">
      <c r="A57" s="218" t="str">
        <f>IF(ISBLANK(Terrain[[#This Row],[DATE]]),"",ROW(Terrain[[#This Row],[NUM]])-ROW($A$19))</f>
        <v/>
      </c>
      <c r="B57" s="47"/>
      <c r="C57" s="128"/>
      <c r="D57" s="129"/>
      <c r="E57" s="128"/>
      <c r="F57" s="121"/>
      <c r="G57" s="121"/>
      <c r="H57" s="124">
        <f>SUM(Terrain[[#This Row],[MONTANT CAF REALISE ]:[MONTANT DD ET AUTRES TAXES HTVA]])</f>
        <v>0</v>
      </c>
      <c r="I57" s="35"/>
      <c r="J57" s="119"/>
      <c r="K57" s="52">
        <f>IF(Terrain[[#This Row],[MOTIF]]="",0,Terrain[[#This Row],[MONTANT CAF REALISE ]])</f>
        <v>0</v>
      </c>
      <c r="L57" s="52">
        <f>IF(Terrain[[#This Row],[MOTIF]]="",0,Terrain[[#This Row],[MONTANT DD ET AUTRES TAXES HTVA]])</f>
        <v>0</v>
      </c>
      <c r="M57" s="61">
        <f>SUM(Terrain[[#This Row],[MONTANT CAF REJETE]:[MONTANT DD ET AUTRES TAXES HTVA REJETE]])</f>
        <v>0</v>
      </c>
      <c r="N57" s="54"/>
      <c r="O57" s="51"/>
      <c r="P57" s="49">
        <f>Terrain[[#This Row],[COÛT TOTAL REALISE]]-Terrain[[#This Row],[COÛT TOTAL REJET]]</f>
        <v>0</v>
      </c>
    </row>
    <row r="58" spans="1:16" ht="15.75" thickBot="1">
      <c r="A58" s="218" t="str">
        <f>IF(ISBLANK(Terrain[[#This Row],[DATE]]),"",ROW(Terrain[[#This Row],[NUM]])-ROW($A$19))</f>
        <v/>
      </c>
      <c r="B58" s="47"/>
      <c r="C58" s="128"/>
      <c r="D58" s="129"/>
      <c r="E58" s="128"/>
      <c r="F58" s="121"/>
      <c r="G58" s="121"/>
      <c r="H58" s="124">
        <f>SUM(Terrain[[#This Row],[MONTANT CAF REALISE ]:[MONTANT DD ET AUTRES TAXES HTVA]])</f>
        <v>0</v>
      </c>
      <c r="I58" s="35"/>
      <c r="J58" s="119"/>
      <c r="K58" s="52">
        <f>IF(Terrain[[#This Row],[MOTIF]]="",0,Terrain[[#This Row],[MONTANT CAF REALISE ]])</f>
        <v>0</v>
      </c>
      <c r="L58" s="52">
        <f>IF(Terrain[[#This Row],[MOTIF]]="",0,Terrain[[#This Row],[MONTANT DD ET AUTRES TAXES HTVA]])</f>
        <v>0</v>
      </c>
      <c r="M58" s="61">
        <f>SUM(Terrain[[#This Row],[MONTANT CAF REJETE]:[MONTANT DD ET AUTRES TAXES HTVA REJETE]])</f>
        <v>0</v>
      </c>
      <c r="N58" s="54"/>
      <c r="O58" s="51"/>
      <c r="P58" s="49">
        <f>Terrain[[#This Row],[COÛT TOTAL REALISE]]-Terrain[[#This Row],[COÛT TOTAL REJET]]</f>
        <v>0</v>
      </c>
    </row>
    <row r="59" spans="1:16" ht="15.75" thickBot="1">
      <c r="A59" s="218" t="str">
        <f>IF(ISBLANK(Terrain[[#This Row],[DATE]]),"",ROW(Terrain[[#This Row],[NUM]])-ROW($A$19))</f>
        <v/>
      </c>
      <c r="B59" s="47"/>
      <c r="C59" s="128"/>
      <c r="D59" s="129"/>
      <c r="E59" s="128"/>
      <c r="F59" s="121"/>
      <c r="G59" s="121"/>
      <c r="H59" s="124">
        <f>SUM(Terrain[[#This Row],[MONTANT CAF REALISE ]:[MONTANT DD ET AUTRES TAXES HTVA]])</f>
        <v>0</v>
      </c>
      <c r="I59" s="35"/>
      <c r="J59" s="119"/>
      <c r="K59" s="52">
        <f>IF(Terrain[[#This Row],[MOTIF]]="",0,Terrain[[#This Row],[MONTANT CAF REALISE ]])</f>
        <v>0</v>
      </c>
      <c r="L59" s="52">
        <f>IF(Terrain[[#This Row],[MOTIF]]="",0,Terrain[[#This Row],[MONTANT DD ET AUTRES TAXES HTVA]])</f>
        <v>0</v>
      </c>
      <c r="M59" s="61">
        <f>SUM(Terrain[[#This Row],[MONTANT CAF REJETE]:[MONTANT DD ET AUTRES TAXES HTVA REJETE]])</f>
        <v>0</v>
      </c>
      <c r="N59" s="54"/>
      <c r="O59" s="51"/>
      <c r="P59" s="49">
        <f>Terrain[[#This Row],[COÛT TOTAL REALISE]]-Terrain[[#This Row],[COÛT TOTAL REJET]]</f>
        <v>0</v>
      </c>
    </row>
    <row r="60" spans="1:16" ht="15.75" thickBot="1">
      <c r="A60" s="218" t="str">
        <f>IF(ISBLANK(Terrain[[#This Row],[DATE]]),"",ROW(Terrain[[#This Row],[NUM]])-ROW($A$19))</f>
        <v/>
      </c>
      <c r="B60" s="47"/>
      <c r="C60" s="128"/>
      <c r="D60" s="129"/>
      <c r="E60" s="128"/>
      <c r="F60" s="121"/>
      <c r="G60" s="121"/>
      <c r="H60" s="124">
        <f>SUM(Terrain[[#This Row],[MONTANT CAF REALISE ]:[MONTANT DD ET AUTRES TAXES HTVA]])</f>
        <v>0</v>
      </c>
      <c r="I60" s="35"/>
      <c r="J60" s="119"/>
      <c r="K60" s="52">
        <f>IF(Terrain[[#This Row],[MOTIF]]="",0,Terrain[[#This Row],[MONTANT CAF REALISE ]])</f>
        <v>0</v>
      </c>
      <c r="L60" s="52">
        <f>IF(Terrain[[#This Row],[MOTIF]]="",0,Terrain[[#This Row],[MONTANT DD ET AUTRES TAXES HTVA]])</f>
        <v>0</v>
      </c>
      <c r="M60" s="61">
        <f>SUM(Terrain[[#This Row],[MONTANT CAF REJETE]:[MONTANT DD ET AUTRES TAXES HTVA REJETE]])</f>
        <v>0</v>
      </c>
      <c r="N60" s="54"/>
      <c r="O60" s="51"/>
      <c r="P60" s="49">
        <f>Terrain[[#This Row],[COÛT TOTAL REALISE]]-Terrain[[#This Row],[COÛT TOTAL REJET]]</f>
        <v>0</v>
      </c>
    </row>
    <row r="61" spans="1:16" ht="15.75" thickBot="1">
      <c r="A61" s="218" t="str">
        <f>IF(ISBLANK(Terrain[[#This Row],[DATE]]),"",ROW(Terrain[[#This Row],[NUM]])-ROW($A$19))</f>
        <v/>
      </c>
      <c r="B61" s="47"/>
      <c r="C61" s="128"/>
      <c r="D61" s="129"/>
      <c r="E61" s="128"/>
      <c r="F61" s="121"/>
      <c r="G61" s="121"/>
      <c r="H61" s="124">
        <f>SUM(Terrain[[#This Row],[MONTANT CAF REALISE ]:[MONTANT DD ET AUTRES TAXES HTVA]])</f>
        <v>0</v>
      </c>
      <c r="I61" s="35"/>
      <c r="J61" s="119"/>
      <c r="K61" s="52">
        <f>IF(Terrain[[#This Row],[MOTIF]]="",0,Terrain[[#This Row],[MONTANT CAF REALISE ]])</f>
        <v>0</v>
      </c>
      <c r="L61" s="52">
        <f>IF(Terrain[[#This Row],[MOTIF]]="",0,Terrain[[#This Row],[MONTANT DD ET AUTRES TAXES HTVA]])</f>
        <v>0</v>
      </c>
      <c r="M61" s="61">
        <f>SUM(Terrain[[#This Row],[MONTANT CAF REJETE]:[MONTANT DD ET AUTRES TAXES HTVA REJETE]])</f>
        <v>0</v>
      </c>
      <c r="N61" s="54"/>
      <c r="O61" s="51"/>
      <c r="P61" s="49">
        <f>Terrain[[#This Row],[COÛT TOTAL REALISE]]-Terrain[[#This Row],[COÛT TOTAL REJET]]</f>
        <v>0</v>
      </c>
    </row>
    <row r="62" spans="1:16" ht="15.75" thickBot="1">
      <c r="A62" s="218" t="str">
        <f>IF(ISBLANK(Terrain[[#This Row],[DATE]]),"",ROW(Terrain[[#This Row],[NUM]])-ROW($A$19))</f>
        <v/>
      </c>
      <c r="B62" s="47"/>
      <c r="C62" s="128"/>
      <c r="D62" s="129"/>
      <c r="E62" s="128"/>
      <c r="F62" s="121"/>
      <c r="G62" s="121"/>
      <c r="H62" s="124">
        <f>SUM(Terrain[[#This Row],[MONTANT CAF REALISE ]:[MONTANT DD ET AUTRES TAXES HTVA]])</f>
        <v>0</v>
      </c>
      <c r="I62" s="35"/>
      <c r="J62" s="119"/>
      <c r="K62" s="52">
        <f>IF(Terrain[[#This Row],[MOTIF]]="",0,Terrain[[#This Row],[MONTANT CAF REALISE ]])</f>
        <v>0</v>
      </c>
      <c r="L62" s="52">
        <f>IF(Terrain[[#This Row],[MOTIF]]="",0,Terrain[[#This Row],[MONTANT DD ET AUTRES TAXES HTVA]])</f>
        <v>0</v>
      </c>
      <c r="M62" s="61">
        <f>SUM(Terrain[[#This Row],[MONTANT CAF REJETE]:[MONTANT DD ET AUTRES TAXES HTVA REJETE]])</f>
        <v>0</v>
      </c>
      <c r="N62" s="54"/>
      <c r="O62" s="51"/>
      <c r="P62" s="49">
        <f>Terrain[[#This Row],[COÛT TOTAL REALISE]]-Terrain[[#This Row],[COÛT TOTAL REJET]]</f>
        <v>0</v>
      </c>
    </row>
    <row r="63" spans="1:16" ht="15.75" thickBot="1">
      <c r="A63" s="218" t="str">
        <f>IF(ISBLANK(Terrain[[#This Row],[DATE]]),"",ROW(Terrain[[#This Row],[NUM]])-ROW($A$19))</f>
        <v/>
      </c>
      <c r="B63" s="47"/>
      <c r="C63" s="128"/>
      <c r="D63" s="129"/>
      <c r="E63" s="128"/>
      <c r="F63" s="121"/>
      <c r="G63" s="121"/>
      <c r="H63" s="124">
        <f>SUM(Terrain[[#This Row],[MONTANT CAF REALISE ]:[MONTANT DD ET AUTRES TAXES HTVA]])</f>
        <v>0</v>
      </c>
      <c r="I63" s="35"/>
      <c r="J63" s="119"/>
      <c r="K63" s="52">
        <f>IF(Terrain[[#This Row],[MOTIF]]="",0,Terrain[[#This Row],[MONTANT CAF REALISE ]])</f>
        <v>0</v>
      </c>
      <c r="L63" s="52">
        <f>IF(Terrain[[#This Row],[MOTIF]]="",0,Terrain[[#This Row],[MONTANT DD ET AUTRES TAXES HTVA]])</f>
        <v>0</v>
      </c>
      <c r="M63" s="61">
        <f>SUM(Terrain[[#This Row],[MONTANT CAF REJETE]:[MONTANT DD ET AUTRES TAXES HTVA REJETE]])</f>
        <v>0</v>
      </c>
      <c r="N63" s="54"/>
      <c r="O63" s="51"/>
      <c r="P63" s="49">
        <f>Terrain[[#This Row],[COÛT TOTAL REALISE]]-Terrain[[#This Row],[COÛT TOTAL REJET]]</f>
        <v>0</v>
      </c>
    </row>
    <row r="64" spans="1:16" ht="15.75" thickBot="1">
      <c r="A64" s="218" t="str">
        <f>IF(ISBLANK(Terrain[[#This Row],[DATE]]),"",ROW(Terrain[[#This Row],[NUM]])-ROW($A$19))</f>
        <v/>
      </c>
      <c r="B64" s="47"/>
      <c r="C64" s="128"/>
      <c r="D64" s="129"/>
      <c r="E64" s="128"/>
      <c r="F64" s="121"/>
      <c r="G64" s="121"/>
      <c r="H64" s="124">
        <f>SUM(Terrain[[#This Row],[MONTANT CAF REALISE ]:[MONTANT DD ET AUTRES TAXES HTVA]])</f>
        <v>0</v>
      </c>
      <c r="I64" s="35"/>
      <c r="J64" s="119"/>
      <c r="K64" s="52">
        <f>IF(Terrain[[#This Row],[MOTIF]]="",0,Terrain[[#This Row],[MONTANT CAF REALISE ]])</f>
        <v>0</v>
      </c>
      <c r="L64" s="52">
        <f>IF(Terrain[[#This Row],[MOTIF]]="",0,Terrain[[#This Row],[MONTANT DD ET AUTRES TAXES HTVA]])</f>
        <v>0</v>
      </c>
      <c r="M64" s="61">
        <f>SUM(Terrain[[#This Row],[MONTANT CAF REJETE]:[MONTANT DD ET AUTRES TAXES HTVA REJETE]])</f>
        <v>0</v>
      </c>
      <c r="N64" s="54"/>
      <c r="O64" s="51"/>
      <c r="P64" s="49">
        <f>Terrain[[#This Row],[COÛT TOTAL REALISE]]-Terrain[[#This Row],[COÛT TOTAL REJET]]</f>
        <v>0</v>
      </c>
    </row>
    <row r="65" spans="1:16" ht="15.75" thickBot="1">
      <c r="A65" s="218" t="str">
        <f>IF(ISBLANK(Terrain[[#This Row],[DATE]]),"",ROW(Terrain[[#This Row],[NUM]])-ROW($A$19))</f>
        <v/>
      </c>
      <c r="B65" s="47"/>
      <c r="C65" s="128"/>
      <c r="D65" s="129"/>
      <c r="E65" s="128"/>
      <c r="F65" s="121"/>
      <c r="G65" s="121"/>
      <c r="H65" s="124">
        <f>SUM(Terrain[[#This Row],[MONTANT CAF REALISE ]:[MONTANT DD ET AUTRES TAXES HTVA]])</f>
        <v>0</v>
      </c>
      <c r="I65" s="35"/>
      <c r="J65" s="119"/>
      <c r="K65" s="52">
        <f>IF(Terrain[[#This Row],[MOTIF]]="",0,Terrain[[#This Row],[MONTANT CAF REALISE ]])</f>
        <v>0</v>
      </c>
      <c r="L65" s="52">
        <f>IF(Terrain[[#This Row],[MOTIF]]="",0,Terrain[[#This Row],[MONTANT DD ET AUTRES TAXES HTVA]])</f>
        <v>0</v>
      </c>
      <c r="M65" s="61">
        <f>SUM(Terrain[[#This Row],[MONTANT CAF REJETE]:[MONTANT DD ET AUTRES TAXES HTVA REJETE]])</f>
        <v>0</v>
      </c>
      <c r="N65" s="54"/>
      <c r="O65" s="51"/>
      <c r="P65" s="49">
        <f>Terrain[[#This Row],[COÛT TOTAL REALISE]]-Terrain[[#This Row],[COÛT TOTAL REJET]]</f>
        <v>0</v>
      </c>
    </row>
    <row r="66" spans="1:16" ht="15.75" thickBot="1">
      <c r="A66" s="218" t="str">
        <f>IF(ISBLANK(Terrain[[#This Row],[DATE]]),"",ROW(Terrain[[#This Row],[NUM]])-ROW($A$19))</f>
        <v/>
      </c>
      <c r="B66" s="47"/>
      <c r="C66" s="128"/>
      <c r="D66" s="129"/>
      <c r="E66" s="128"/>
      <c r="F66" s="121"/>
      <c r="G66" s="121"/>
      <c r="H66" s="124">
        <f>SUM(Terrain[[#This Row],[MONTANT CAF REALISE ]:[MONTANT DD ET AUTRES TAXES HTVA]])</f>
        <v>0</v>
      </c>
      <c r="I66" s="35"/>
      <c r="J66" s="119"/>
      <c r="K66" s="52">
        <f>IF(Terrain[[#This Row],[MOTIF]]="",0,Terrain[[#This Row],[MONTANT CAF REALISE ]])</f>
        <v>0</v>
      </c>
      <c r="L66" s="52">
        <f>IF(Terrain[[#This Row],[MOTIF]]="",0,Terrain[[#This Row],[MONTANT DD ET AUTRES TAXES HTVA]])</f>
        <v>0</v>
      </c>
      <c r="M66" s="61">
        <f>SUM(Terrain[[#This Row],[MONTANT CAF REJETE]:[MONTANT DD ET AUTRES TAXES HTVA REJETE]])</f>
        <v>0</v>
      </c>
      <c r="N66" s="54"/>
      <c r="O66" s="51"/>
      <c r="P66" s="49">
        <f>Terrain[[#This Row],[COÛT TOTAL REALISE]]-Terrain[[#This Row],[COÛT TOTAL REJET]]</f>
        <v>0</v>
      </c>
    </row>
    <row r="67" spans="1:16" ht="15.75" thickBot="1">
      <c r="A67" s="218" t="str">
        <f>IF(ISBLANK(Terrain[[#This Row],[DATE]]),"",ROW(Terrain[[#This Row],[NUM]])-ROW($A$19))</f>
        <v/>
      </c>
      <c r="B67" s="47"/>
      <c r="C67" s="128"/>
      <c r="D67" s="129"/>
      <c r="E67" s="128"/>
      <c r="F67" s="121"/>
      <c r="G67" s="121"/>
      <c r="H67" s="124">
        <f>SUM(Terrain[[#This Row],[MONTANT CAF REALISE ]:[MONTANT DD ET AUTRES TAXES HTVA]])</f>
        <v>0</v>
      </c>
      <c r="I67" s="35"/>
      <c r="J67" s="119"/>
      <c r="K67" s="52">
        <f>IF(Terrain[[#This Row],[MOTIF]]="",0,Terrain[[#This Row],[MONTANT CAF REALISE ]])</f>
        <v>0</v>
      </c>
      <c r="L67" s="52">
        <f>IF(Terrain[[#This Row],[MOTIF]]="",0,Terrain[[#This Row],[MONTANT DD ET AUTRES TAXES HTVA]])</f>
        <v>0</v>
      </c>
      <c r="M67" s="61">
        <f>SUM(Terrain[[#This Row],[MONTANT CAF REJETE]:[MONTANT DD ET AUTRES TAXES HTVA REJETE]])</f>
        <v>0</v>
      </c>
      <c r="N67" s="54"/>
      <c r="O67" s="51"/>
      <c r="P67" s="49">
        <f>Terrain[[#This Row],[COÛT TOTAL REALISE]]-Terrain[[#This Row],[COÛT TOTAL REJET]]</f>
        <v>0</v>
      </c>
    </row>
    <row r="68" spans="1:16" ht="15.75" thickBot="1">
      <c r="A68" s="218" t="str">
        <f>IF(ISBLANK(Terrain[[#This Row],[DATE]]),"",ROW(Terrain[[#This Row],[NUM]])-ROW($A$19))</f>
        <v/>
      </c>
      <c r="B68" s="47"/>
      <c r="C68" s="128"/>
      <c r="D68" s="129"/>
      <c r="E68" s="128"/>
      <c r="F68" s="121"/>
      <c r="G68" s="121"/>
      <c r="H68" s="124">
        <f>SUM(Terrain[[#This Row],[MONTANT CAF REALISE ]:[MONTANT DD ET AUTRES TAXES HTVA]])</f>
        <v>0</v>
      </c>
      <c r="I68" s="35"/>
      <c r="J68" s="119"/>
      <c r="K68" s="52">
        <f>IF(Terrain[[#This Row],[MOTIF]]="",0,Terrain[[#This Row],[MONTANT CAF REALISE ]])</f>
        <v>0</v>
      </c>
      <c r="L68" s="52">
        <f>IF(Terrain[[#This Row],[MOTIF]]="",0,Terrain[[#This Row],[MONTANT DD ET AUTRES TAXES HTVA]])</f>
        <v>0</v>
      </c>
      <c r="M68" s="61">
        <f>SUM(Terrain[[#This Row],[MONTANT CAF REJETE]:[MONTANT DD ET AUTRES TAXES HTVA REJETE]])</f>
        <v>0</v>
      </c>
      <c r="N68" s="54"/>
      <c r="O68" s="51"/>
      <c r="P68" s="49">
        <f>Terrain[[#This Row],[COÛT TOTAL REALISE]]-Terrain[[#This Row],[COÛT TOTAL REJET]]</f>
        <v>0</v>
      </c>
    </row>
    <row r="69" spans="1:16" ht="15.75" thickBot="1">
      <c r="A69" s="218" t="str">
        <f>IF(ISBLANK(Terrain[[#This Row],[DATE]]),"",ROW(Terrain[[#This Row],[NUM]])-ROW($A$19))</f>
        <v/>
      </c>
      <c r="B69" s="47"/>
      <c r="C69" s="128"/>
      <c r="D69" s="129"/>
      <c r="E69" s="128"/>
      <c r="F69" s="121"/>
      <c r="G69" s="121"/>
      <c r="H69" s="124">
        <f>SUM(Terrain[[#This Row],[MONTANT CAF REALISE ]:[MONTANT DD ET AUTRES TAXES HTVA]])</f>
        <v>0</v>
      </c>
      <c r="I69" s="35"/>
      <c r="J69" s="119"/>
      <c r="K69" s="52">
        <f>IF(Terrain[[#This Row],[MOTIF]]="",0,Terrain[[#This Row],[MONTANT CAF REALISE ]])</f>
        <v>0</v>
      </c>
      <c r="L69" s="52">
        <f>IF(Terrain[[#This Row],[MOTIF]]="",0,Terrain[[#This Row],[MONTANT DD ET AUTRES TAXES HTVA]])</f>
        <v>0</v>
      </c>
      <c r="M69" s="61">
        <f>SUM(Terrain[[#This Row],[MONTANT CAF REJETE]:[MONTANT DD ET AUTRES TAXES HTVA REJETE]])</f>
        <v>0</v>
      </c>
      <c r="N69" s="54"/>
      <c r="O69" s="51"/>
      <c r="P69" s="49">
        <f>Terrain[[#This Row],[COÛT TOTAL REALISE]]-Terrain[[#This Row],[COÛT TOTAL REJET]]</f>
        <v>0</v>
      </c>
    </row>
    <row r="70" spans="1:16" ht="15.75" thickBot="1">
      <c r="A70" s="218" t="str">
        <f>IF(ISBLANK(Terrain[[#This Row],[DATE]]),"",ROW(Terrain[[#This Row],[NUM]])-ROW($A$19))</f>
        <v/>
      </c>
      <c r="B70" s="47"/>
      <c r="C70" s="128"/>
      <c r="D70" s="129"/>
      <c r="E70" s="128"/>
      <c r="F70" s="121"/>
      <c r="G70" s="121"/>
      <c r="H70" s="124">
        <f>SUM(Terrain[[#This Row],[MONTANT CAF REALISE ]:[MONTANT DD ET AUTRES TAXES HTVA]])</f>
        <v>0</v>
      </c>
      <c r="I70" s="35"/>
      <c r="J70" s="119"/>
      <c r="K70" s="52">
        <f>IF(Terrain[[#This Row],[MOTIF]]="",0,Terrain[[#This Row],[MONTANT CAF REALISE ]])</f>
        <v>0</v>
      </c>
      <c r="L70" s="52">
        <f>IF(Terrain[[#This Row],[MOTIF]]="",0,Terrain[[#This Row],[MONTANT DD ET AUTRES TAXES HTVA]])</f>
        <v>0</v>
      </c>
      <c r="M70" s="61">
        <f>SUM(Terrain[[#This Row],[MONTANT CAF REJETE]:[MONTANT DD ET AUTRES TAXES HTVA REJETE]])</f>
        <v>0</v>
      </c>
      <c r="N70" s="54"/>
      <c r="O70" s="51"/>
      <c r="P70" s="49">
        <f>Terrain[[#This Row],[COÛT TOTAL REALISE]]-Terrain[[#This Row],[COÛT TOTAL REJET]]</f>
        <v>0</v>
      </c>
    </row>
    <row r="71" spans="1:16" ht="15.75" thickBot="1">
      <c r="A71" s="218" t="str">
        <f>IF(ISBLANK(Terrain[[#This Row],[DATE]]),"",ROW(Terrain[[#This Row],[NUM]])-ROW($A$19))</f>
        <v/>
      </c>
      <c r="B71" s="47"/>
      <c r="C71" s="128"/>
      <c r="D71" s="129"/>
      <c r="E71" s="128"/>
      <c r="F71" s="121"/>
      <c r="G71" s="121"/>
      <c r="H71" s="124">
        <f>SUM(Terrain[[#This Row],[MONTANT CAF REALISE ]:[MONTANT DD ET AUTRES TAXES HTVA]])</f>
        <v>0</v>
      </c>
      <c r="I71" s="35"/>
      <c r="J71" s="119"/>
      <c r="K71" s="52">
        <f>IF(Terrain[[#This Row],[MOTIF]]="",0,Terrain[[#This Row],[MONTANT CAF REALISE ]])</f>
        <v>0</v>
      </c>
      <c r="L71" s="52">
        <f>IF(Terrain[[#This Row],[MOTIF]]="",0,Terrain[[#This Row],[MONTANT DD ET AUTRES TAXES HTVA]])</f>
        <v>0</v>
      </c>
      <c r="M71" s="61">
        <f>SUM(Terrain[[#This Row],[MONTANT CAF REJETE]:[MONTANT DD ET AUTRES TAXES HTVA REJETE]])</f>
        <v>0</v>
      </c>
      <c r="N71" s="54"/>
      <c r="O71" s="51"/>
      <c r="P71" s="49">
        <f>Terrain[[#This Row],[COÛT TOTAL REALISE]]-Terrain[[#This Row],[COÛT TOTAL REJET]]</f>
        <v>0</v>
      </c>
    </row>
    <row r="72" spans="1:16" ht="15.75" thickBot="1">
      <c r="A72" s="218" t="str">
        <f>IF(ISBLANK(Terrain[[#This Row],[DATE]]),"",ROW(Terrain[[#This Row],[NUM]])-ROW($A$19))</f>
        <v/>
      </c>
      <c r="B72" s="47"/>
      <c r="C72" s="128"/>
      <c r="D72" s="129"/>
      <c r="E72" s="128"/>
      <c r="F72" s="121"/>
      <c r="G72" s="121"/>
      <c r="H72" s="124">
        <f>SUM(Terrain[[#This Row],[MONTANT CAF REALISE ]:[MONTANT DD ET AUTRES TAXES HTVA]])</f>
        <v>0</v>
      </c>
      <c r="I72" s="35"/>
      <c r="J72" s="119"/>
      <c r="K72" s="52">
        <f>IF(Terrain[[#This Row],[MOTIF]]="",0,Terrain[[#This Row],[MONTANT CAF REALISE ]])</f>
        <v>0</v>
      </c>
      <c r="L72" s="52">
        <f>IF(Terrain[[#This Row],[MOTIF]]="",0,Terrain[[#This Row],[MONTANT DD ET AUTRES TAXES HTVA]])</f>
        <v>0</v>
      </c>
      <c r="M72" s="61">
        <f>SUM(Terrain[[#This Row],[MONTANT CAF REJETE]:[MONTANT DD ET AUTRES TAXES HTVA REJETE]])</f>
        <v>0</v>
      </c>
      <c r="N72" s="54"/>
      <c r="O72" s="51"/>
      <c r="P72" s="49">
        <f>Terrain[[#This Row],[COÛT TOTAL REALISE]]-Terrain[[#This Row],[COÛT TOTAL REJET]]</f>
        <v>0</v>
      </c>
    </row>
    <row r="73" spans="1:16" ht="15.75" thickBot="1">
      <c r="A73" s="218" t="str">
        <f>IF(ISBLANK(Terrain[[#This Row],[DATE]]),"",ROW(Terrain[[#This Row],[NUM]])-ROW($A$19))</f>
        <v/>
      </c>
      <c r="B73" s="47"/>
      <c r="C73" s="128"/>
      <c r="D73" s="129"/>
      <c r="E73" s="128"/>
      <c r="F73" s="121"/>
      <c r="G73" s="121"/>
      <c r="H73" s="124">
        <f>SUM(Terrain[[#This Row],[MONTANT CAF REALISE ]:[MONTANT DD ET AUTRES TAXES HTVA]])</f>
        <v>0</v>
      </c>
      <c r="I73" s="35"/>
      <c r="J73" s="119"/>
      <c r="K73" s="52">
        <f>IF(Terrain[[#This Row],[MOTIF]]="",0,Terrain[[#This Row],[MONTANT CAF REALISE ]])</f>
        <v>0</v>
      </c>
      <c r="L73" s="52">
        <f>IF(Terrain[[#This Row],[MOTIF]]="",0,Terrain[[#This Row],[MONTANT DD ET AUTRES TAXES HTVA]])</f>
        <v>0</v>
      </c>
      <c r="M73" s="61">
        <f>SUM(Terrain[[#This Row],[MONTANT CAF REJETE]:[MONTANT DD ET AUTRES TAXES HTVA REJETE]])</f>
        <v>0</v>
      </c>
      <c r="N73" s="54"/>
      <c r="O73" s="51"/>
      <c r="P73" s="49">
        <f>Terrain[[#This Row],[COÛT TOTAL REALISE]]-Terrain[[#This Row],[COÛT TOTAL REJET]]</f>
        <v>0</v>
      </c>
    </row>
    <row r="74" spans="1:16" ht="15.75" thickBot="1">
      <c r="A74" s="218" t="str">
        <f>IF(ISBLANK(Terrain[[#This Row],[DATE]]),"",ROW(Terrain[[#This Row],[NUM]])-ROW($A$19))</f>
        <v/>
      </c>
      <c r="B74" s="47"/>
      <c r="C74" s="128"/>
      <c r="D74" s="129"/>
      <c r="E74" s="128"/>
      <c r="F74" s="121"/>
      <c r="G74" s="121"/>
      <c r="H74" s="124">
        <f>SUM(Terrain[[#This Row],[MONTANT CAF REALISE ]:[MONTANT DD ET AUTRES TAXES HTVA]])</f>
        <v>0</v>
      </c>
      <c r="I74" s="35"/>
      <c r="J74" s="119"/>
      <c r="K74" s="52">
        <f>IF(Terrain[[#This Row],[MOTIF]]="",0,Terrain[[#This Row],[MONTANT CAF REALISE ]])</f>
        <v>0</v>
      </c>
      <c r="L74" s="52">
        <f>IF(Terrain[[#This Row],[MOTIF]]="",0,Terrain[[#This Row],[MONTANT DD ET AUTRES TAXES HTVA]])</f>
        <v>0</v>
      </c>
      <c r="M74" s="61">
        <f>SUM(Terrain[[#This Row],[MONTANT CAF REJETE]:[MONTANT DD ET AUTRES TAXES HTVA REJETE]])</f>
        <v>0</v>
      </c>
      <c r="N74" s="54"/>
      <c r="O74" s="51"/>
      <c r="P74" s="49">
        <f>Terrain[[#This Row],[COÛT TOTAL REALISE]]-Terrain[[#This Row],[COÛT TOTAL REJET]]</f>
        <v>0</v>
      </c>
    </row>
    <row r="75" spans="1:16" ht="15.75" thickBot="1">
      <c r="A75" s="218" t="str">
        <f>IF(ISBLANK(Terrain[[#This Row],[DATE]]),"",ROW(Terrain[[#This Row],[NUM]])-ROW($A$19))</f>
        <v/>
      </c>
      <c r="B75" s="47"/>
      <c r="C75" s="128"/>
      <c r="D75" s="129"/>
      <c r="E75" s="128"/>
      <c r="F75" s="121"/>
      <c r="G75" s="121"/>
      <c r="H75" s="124">
        <f>SUM(Terrain[[#This Row],[MONTANT CAF REALISE ]:[MONTANT DD ET AUTRES TAXES HTVA]])</f>
        <v>0</v>
      </c>
      <c r="I75" s="35"/>
      <c r="J75" s="119"/>
      <c r="K75" s="52">
        <f>IF(Terrain[[#This Row],[MOTIF]]="",0,Terrain[[#This Row],[MONTANT CAF REALISE ]])</f>
        <v>0</v>
      </c>
      <c r="L75" s="52">
        <f>IF(Terrain[[#This Row],[MOTIF]]="",0,Terrain[[#This Row],[MONTANT DD ET AUTRES TAXES HTVA]])</f>
        <v>0</v>
      </c>
      <c r="M75" s="61">
        <f>SUM(Terrain[[#This Row],[MONTANT CAF REJETE]:[MONTANT DD ET AUTRES TAXES HTVA REJETE]])</f>
        <v>0</v>
      </c>
      <c r="N75" s="54"/>
      <c r="O75" s="51"/>
      <c r="P75" s="49">
        <f>Terrain[[#This Row],[COÛT TOTAL REALISE]]-Terrain[[#This Row],[COÛT TOTAL REJET]]</f>
        <v>0</v>
      </c>
    </row>
    <row r="76" spans="1:16" ht="15.75" thickBot="1">
      <c r="A76" s="218" t="str">
        <f>IF(ISBLANK(Terrain[[#This Row],[DATE]]),"",ROW(Terrain[[#This Row],[NUM]])-ROW($A$19))</f>
        <v/>
      </c>
      <c r="B76" s="47"/>
      <c r="C76" s="128"/>
      <c r="D76" s="129"/>
      <c r="E76" s="128"/>
      <c r="F76" s="121"/>
      <c r="G76" s="121"/>
      <c r="H76" s="124">
        <f>SUM(Terrain[[#This Row],[MONTANT CAF REALISE ]:[MONTANT DD ET AUTRES TAXES HTVA]])</f>
        <v>0</v>
      </c>
      <c r="I76" s="35"/>
      <c r="J76" s="119"/>
      <c r="K76" s="52">
        <f>IF(Terrain[[#This Row],[MOTIF]]="",0,Terrain[[#This Row],[MONTANT CAF REALISE ]])</f>
        <v>0</v>
      </c>
      <c r="L76" s="52">
        <f>IF(Terrain[[#This Row],[MOTIF]]="",0,Terrain[[#This Row],[MONTANT DD ET AUTRES TAXES HTVA]])</f>
        <v>0</v>
      </c>
      <c r="M76" s="61">
        <f>SUM(Terrain[[#This Row],[MONTANT CAF REJETE]:[MONTANT DD ET AUTRES TAXES HTVA REJETE]])</f>
        <v>0</v>
      </c>
      <c r="N76" s="54"/>
      <c r="O76" s="51"/>
      <c r="P76" s="49">
        <f>Terrain[[#This Row],[COÛT TOTAL REALISE]]-Terrain[[#This Row],[COÛT TOTAL REJET]]</f>
        <v>0</v>
      </c>
    </row>
    <row r="77" spans="1:16" ht="15.75" thickBot="1">
      <c r="A77" s="218" t="str">
        <f>IF(ISBLANK(Terrain[[#This Row],[DATE]]),"",ROW(Terrain[[#This Row],[NUM]])-ROW($A$19))</f>
        <v/>
      </c>
      <c r="B77" s="47"/>
      <c r="C77" s="128"/>
      <c r="D77" s="129"/>
      <c r="E77" s="128"/>
      <c r="F77" s="121"/>
      <c r="G77" s="121"/>
      <c r="H77" s="124">
        <f>SUM(Terrain[[#This Row],[MONTANT CAF REALISE ]:[MONTANT DD ET AUTRES TAXES HTVA]])</f>
        <v>0</v>
      </c>
      <c r="I77" s="35"/>
      <c r="J77" s="119"/>
      <c r="K77" s="52">
        <f>IF(Terrain[[#This Row],[MOTIF]]="",0,Terrain[[#This Row],[MONTANT CAF REALISE ]])</f>
        <v>0</v>
      </c>
      <c r="L77" s="52">
        <f>IF(Terrain[[#This Row],[MOTIF]]="",0,Terrain[[#This Row],[MONTANT DD ET AUTRES TAXES HTVA]])</f>
        <v>0</v>
      </c>
      <c r="M77" s="61">
        <f>SUM(Terrain[[#This Row],[MONTANT CAF REJETE]:[MONTANT DD ET AUTRES TAXES HTVA REJETE]])</f>
        <v>0</v>
      </c>
      <c r="N77" s="54"/>
      <c r="O77" s="51"/>
      <c r="P77" s="49">
        <f>Terrain[[#This Row],[COÛT TOTAL REALISE]]-Terrain[[#This Row],[COÛT TOTAL REJET]]</f>
        <v>0</v>
      </c>
    </row>
    <row r="78" spans="1:16" ht="15.75" thickBot="1">
      <c r="A78" s="218" t="str">
        <f>IF(ISBLANK(Terrain[[#This Row],[DATE]]),"",ROW(Terrain[[#This Row],[NUM]])-ROW($A$19))</f>
        <v/>
      </c>
      <c r="B78" s="47"/>
      <c r="C78" s="128"/>
      <c r="D78" s="129"/>
      <c r="E78" s="128"/>
      <c r="F78" s="121"/>
      <c r="G78" s="121"/>
      <c r="H78" s="124">
        <f>SUM(Terrain[[#This Row],[MONTANT CAF REALISE ]:[MONTANT DD ET AUTRES TAXES HTVA]])</f>
        <v>0</v>
      </c>
      <c r="I78" s="35"/>
      <c r="J78" s="119"/>
      <c r="K78" s="52">
        <f>IF(Terrain[[#This Row],[MOTIF]]="",0,Terrain[[#This Row],[MONTANT CAF REALISE ]])</f>
        <v>0</v>
      </c>
      <c r="L78" s="52">
        <f>IF(Terrain[[#This Row],[MOTIF]]="",0,Terrain[[#This Row],[MONTANT DD ET AUTRES TAXES HTVA]])</f>
        <v>0</v>
      </c>
      <c r="M78" s="61">
        <f>SUM(Terrain[[#This Row],[MONTANT CAF REJETE]:[MONTANT DD ET AUTRES TAXES HTVA REJETE]])</f>
        <v>0</v>
      </c>
      <c r="N78" s="54"/>
      <c r="O78" s="51"/>
      <c r="P78" s="49">
        <f>Terrain[[#This Row],[COÛT TOTAL REALISE]]-Terrain[[#This Row],[COÛT TOTAL REJET]]</f>
        <v>0</v>
      </c>
    </row>
    <row r="79" spans="1:16" ht="15.75" thickBot="1">
      <c r="A79" s="218" t="str">
        <f>IF(ISBLANK(Terrain[[#This Row],[DATE]]),"",ROW(Terrain[[#This Row],[NUM]])-ROW($A$19))</f>
        <v/>
      </c>
      <c r="B79" s="47"/>
      <c r="C79" s="128"/>
      <c r="D79" s="129"/>
      <c r="E79" s="128"/>
      <c r="F79" s="121"/>
      <c r="G79" s="121"/>
      <c r="H79" s="124">
        <f>SUM(Terrain[[#This Row],[MONTANT CAF REALISE ]:[MONTANT DD ET AUTRES TAXES HTVA]])</f>
        <v>0</v>
      </c>
      <c r="I79" s="35"/>
      <c r="J79" s="119"/>
      <c r="K79" s="52">
        <f>IF(Terrain[[#This Row],[MOTIF]]="",0,Terrain[[#This Row],[MONTANT CAF REALISE ]])</f>
        <v>0</v>
      </c>
      <c r="L79" s="52">
        <f>IF(Terrain[[#This Row],[MOTIF]]="",0,Terrain[[#This Row],[MONTANT DD ET AUTRES TAXES HTVA]])</f>
        <v>0</v>
      </c>
      <c r="M79" s="61">
        <f>SUM(Terrain[[#This Row],[MONTANT CAF REJETE]:[MONTANT DD ET AUTRES TAXES HTVA REJETE]])</f>
        <v>0</v>
      </c>
      <c r="N79" s="54"/>
      <c r="O79" s="51"/>
      <c r="P79" s="49">
        <f>Terrain[[#This Row],[COÛT TOTAL REALISE]]-Terrain[[#This Row],[COÛT TOTAL REJET]]</f>
        <v>0</v>
      </c>
    </row>
    <row r="80" spans="1:16" ht="15.75" thickBot="1">
      <c r="A80" s="218" t="str">
        <f>IF(ISBLANK(Terrain[[#This Row],[DATE]]),"",ROW(Terrain[[#This Row],[NUM]])-ROW($A$19))</f>
        <v/>
      </c>
      <c r="B80" s="47"/>
      <c r="C80" s="128"/>
      <c r="D80" s="129"/>
      <c r="E80" s="128"/>
      <c r="F80" s="121"/>
      <c r="G80" s="121"/>
      <c r="H80" s="124">
        <f>SUM(Terrain[[#This Row],[MONTANT CAF REALISE ]:[MONTANT DD ET AUTRES TAXES HTVA]])</f>
        <v>0</v>
      </c>
      <c r="I80" s="35"/>
      <c r="J80" s="119"/>
      <c r="K80" s="52">
        <f>IF(Terrain[[#This Row],[MOTIF]]="",0,Terrain[[#This Row],[MONTANT CAF REALISE ]])</f>
        <v>0</v>
      </c>
      <c r="L80" s="52">
        <f>IF(Terrain[[#This Row],[MOTIF]]="",0,Terrain[[#This Row],[MONTANT DD ET AUTRES TAXES HTVA]])</f>
        <v>0</v>
      </c>
      <c r="M80" s="61">
        <f>SUM(Terrain[[#This Row],[MONTANT CAF REJETE]:[MONTANT DD ET AUTRES TAXES HTVA REJETE]])</f>
        <v>0</v>
      </c>
      <c r="N80" s="54"/>
      <c r="O80" s="51"/>
      <c r="P80" s="49">
        <f>Terrain[[#This Row],[COÛT TOTAL REALISE]]-Terrain[[#This Row],[COÛT TOTAL REJET]]</f>
        <v>0</v>
      </c>
    </row>
    <row r="81" spans="1:16" ht="15.75" thickBot="1">
      <c r="A81" s="218" t="str">
        <f>IF(ISBLANK(Terrain[[#This Row],[DATE]]),"",ROW(Terrain[[#This Row],[NUM]])-ROW($A$19))</f>
        <v/>
      </c>
      <c r="B81" s="47"/>
      <c r="C81" s="128"/>
      <c r="D81" s="129"/>
      <c r="E81" s="128"/>
      <c r="F81" s="121"/>
      <c r="G81" s="121"/>
      <c r="H81" s="124">
        <f>SUM(Terrain[[#This Row],[MONTANT CAF REALISE ]:[MONTANT DD ET AUTRES TAXES HTVA]])</f>
        <v>0</v>
      </c>
      <c r="I81" s="35"/>
      <c r="J81" s="119"/>
      <c r="K81" s="52">
        <f>IF(Terrain[[#This Row],[MOTIF]]="",0,Terrain[[#This Row],[MONTANT CAF REALISE ]])</f>
        <v>0</v>
      </c>
      <c r="L81" s="52">
        <f>IF(Terrain[[#This Row],[MOTIF]]="",0,Terrain[[#This Row],[MONTANT DD ET AUTRES TAXES HTVA]])</f>
        <v>0</v>
      </c>
      <c r="M81" s="61">
        <f>SUM(Terrain[[#This Row],[MONTANT CAF REJETE]:[MONTANT DD ET AUTRES TAXES HTVA REJETE]])</f>
        <v>0</v>
      </c>
      <c r="N81" s="54"/>
      <c r="O81" s="51"/>
      <c r="P81" s="49">
        <f>Terrain[[#This Row],[COÛT TOTAL REALISE]]-Terrain[[#This Row],[COÛT TOTAL REJET]]</f>
        <v>0</v>
      </c>
    </row>
    <row r="82" spans="1:16" ht="15.75" thickBot="1">
      <c r="A82" s="218" t="str">
        <f>IF(ISBLANK(Terrain[[#This Row],[DATE]]),"",ROW(Terrain[[#This Row],[NUM]])-ROW($A$19))</f>
        <v/>
      </c>
      <c r="B82" s="47"/>
      <c r="C82" s="128"/>
      <c r="D82" s="129"/>
      <c r="E82" s="128"/>
      <c r="F82" s="121"/>
      <c r="G82" s="121"/>
      <c r="H82" s="124">
        <f>SUM(Terrain[[#This Row],[MONTANT CAF REALISE ]:[MONTANT DD ET AUTRES TAXES HTVA]])</f>
        <v>0</v>
      </c>
      <c r="I82" s="35"/>
      <c r="J82" s="119"/>
      <c r="K82" s="52">
        <f>IF(Terrain[[#This Row],[MOTIF]]="",0,Terrain[[#This Row],[MONTANT CAF REALISE ]])</f>
        <v>0</v>
      </c>
      <c r="L82" s="52">
        <f>IF(Terrain[[#This Row],[MOTIF]]="",0,Terrain[[#This Row],[MONTANT DD ET AUTRES TAXES HTVA]])</f>
        <v>0</v>
      </c>
      <c r="M82" s="61">
        <f>SUM(Terrain[[#This Row],[MONTANT CAF REJETE]:[MONTANT DD ET AUTRES TAXES HTVA REJETE]])</f>
        <v>0</v>
      </c>
      <c r="N82" s="54"/>
      <c r="O82" s="51"/>
      <c r="P82" s="49">
        <f>Terrain[[#This Row],[COÛT TOTAL REALISE]]-Terrain[[#This Row],[COÛT TOTAL REJET]]</f>
        <v>0</v>
      </c>
    </row>
    <row r="83" spans="1:16" ht="15.75" thickBot="1">
      <c r="A83" s="218" t="str">
        <f>IF(ISBLANK(Terrain[[#This Row],[DATE]]),"",ROW(Terrain[[#This Row],[NUM]])-ROW($A$19))</f>
        <v/>
      </c>
      <c r="B83" s="47"/>
      <c r="C83" s="128"/>
      <c r="D83" s="129"/>
      <c r="E83" s="128"/>
      <c r="F83" s="121"/>
      <c r="G83" s="121"/>
      <c r="H83" s="124">
        <f>SUM(Terrain[[#This Row],[MONTANT CAF REALISE ]:[MONTANT DD ET AUTRES TAXES HTVA]])</f>
        <v>0</v>
      </c>
      <c r="I83" s="35"/>
      <c r="J83" s="119"/>
      <c r="K83" s="52">
        <f>IF(Terrain[[#This Row],[MOTIF]]="",0,Terrain[[#This Row],[MONTANT CAF REALISE ]])</f>
        <v>0</v>
      </c>
      <c r="L83" s="52">
        <f>IF(Terrain[[#This Row],[MOTIF]]="",0,Terrain[[#This Row],[MONTANT DD ET AUTRES TAXES HTVA]])</f>
        <v>0</v>
      </c>
      <c r="M83" s="61">
        <f>SUM(Terrain[[#This Row],[MONTANT CAF REJETE]:[MONTANT DD ET AUTRES TAXES HTVA REJETE]])</f>
        <v>0</v>
      </c>
      <c r="N83" s="54"/>
      <c r="O83" s="51"/>
      <c r="P83" s="49">
        <f>Terrain[[#This Row],[COÛT TOTAL REALISE]]-Terrain[[#This Row],[COÛT TOTAL REJET]]</f>
        <v>0</v>
      </c>
    </row>
    <row r="84" spans="1:16" ht="15.75" thickBot="1">
      <c r="A84" s="218" t="str">
        <f>IF(ISBLANK(Terrain[[#This Row],[DATE]]),"",ROW(Terrain[[#This Row],[NUM]])-ROW($A$19))</f>
        <v/>
      </c>
      <c r="B84" s="47"/>
      <c r="C84" s="128"/>
      <c r="D84" s="129"/>
      <c r="E84" s="128"/>
      <c r="F84" s="121"/>
      <c r="G84" s="121"/>
      <c r="H84" s="124">
        <f>SUM(Terrain[[#This Row],[MONTANT CAF REALISE ]:[MONTANT DD ET AUTRES TAXES HTVA]])</f>
        <v>0</v>
      </c>
      <c r="I84" s="35"/>
      <c r="J84" s="119"/>
      <c r="K84" s="52">
        <f>IF(Terrain[[#This Row],[MOTIF]]="",0,Terrain[[#This Row],[MONTANT CAF REALISE ]])</f>
        <v>0</v>
      </c>
      <c r="L84" s="52">
        <f>IF(Terrain[[#This Row],[MOTIF]]="",0,Terrain[[#This Row],[MONTANT DD ET AUTRES TAXES HTVA]])</f>
        <v>0</v>
      </c>
      <c r="M84" s="61">
        <f>SUM(Terrain[[#This Row],[MONTANT CAF REJETE]:[MONTANT DD ET AUTRES TAXES HTVA REJETE]])</f>
        <v>0</v>
      </c>
      <c r="N84" s="54"/>
      <c r="O84" s="51"/>
      <c r="P84" s="49">
        <f>Terrain[[#This Row],[COÛT TOTAL REALISE]]-Terrain[[#This Row],[COÛT TOTAL REJET]]</f>
        <v>0</v>
      </c>
    </row>
    <row r="85" spans="1:16" ht="15.75" thickBot="1">
      <c r="A85" s="218" t="str">
        <f>IF(ISBLANK(Terrain[[#This Row],[DATE]]),"",ROW(Terrain[[#This Row],[NUM]])-ROW($A$19))</f>
        <v/>
      </c>
      <c r="B85" s="47"/>
      <c r="C85" s="128"/>
      <c r="D85" s="129"/>
      <c r="E85" s="128"/>
      <c r="F85" s="121"/>
      <c r="G85" s="121"/>
      <c r="H85" s="124">
        <f>SUM(Terrain[[#This Row],[MONTANT CAF REALISE ]:[MONTANT DD ET AUTRES TAXES HTVA]])</f>
        <v>0</v>
      </c>
      <c r="I85" s="35"/>
      <c r="J85" s="119"/>
      <c r="K85" s="52">
        <f>IF(Terrain[[#This Row],[MOTIF]]="",0,Terrain[[#This Row],[MONTANT CAF REALISE ]])</f>
        <v>0</v>
      </c>
      <c r="L85" s="52">
        <f>IF(Terrain[[#This Row],[MOTIF]]="",0,Terrain[[#This Row],[MONTANT DD ET AUTRES TAXES HTVA]])</f>
        <v>0</v>
      </c>
      <c r="M85" s="61">
        <f>SUM(Terrain[[#This Row],[MONTANT CAF REJETE]:[MONTANT DD ET AUTRES TAXES HTVA REJETE]])</f>
        <v>0</v>
      </c>
      <c r="N85" s="54"/>
      <c r="O85" s="51"/>
      <c r="P85" s="49">
        <f>Terrain[[#This Row],[COÛT TOTAL REALISE]]-Terrain[[#This Row],[COÛT TOTAL REJET]]</f>
        <v>0</v>
      </c>
    </row>
    <row r="86" spans="1:16" ht="15.75" thickBot="1">
      <c r="A86" s="218" t="str">
        <f>IF(ISBLANK(Terrain[[#This Row],[DATE]]),"",ROW(Terrain[[#This Row],[NUM]])-ROW($A$19))</f>
        <v/>
      </c>
      <c r="B86" s="47"/>
      <c r="C86" s="128"/>
      <c r="D86" s="129"/>
      <c r="E86" s="128"/>
      <c r="F86" s="121"/>
      <c r="G86" s="121"/>
      <c r="H86" s="124">
        <f>SUM(Terrain[[#This Row],[MONTANT CAF REALISE ]:[MONTANT DD ET AUTRES TAXES HTVA]])</f>
        <v>0</v>
      </c>
      <c r="I86" s="35"/>
      <c r="J86" s="119"/>
      <c r="K86" s="52">
        <f>IF(Terrain[[#This Row],[MOTIF]]="",0,Terrain[[#This Row],[MONTANT CAF REALISE ]])</f>
        <v>0</v>
      </c>
      <c r="L86" s="52">
        <f>IF(Terrain[[#This Row],[MOTIF]]="",0,Terrain[[#This Row],[MONTANT DD ET AUTRES TAXES HTVA]])</f>
        <v>0</v>
      </c>
      <c r="M86" s="61">
        <f>SUM(Terrain[[#This Row],[MONTANT CAF REJETE]:[MONTANT DD ET AUTRES TAXES HTVA REJETE]])</f>
        <v>0</v>
      </c>
      <c r="N86" s="54"/>
      <c r="O86" s="51"/>
      <c r="P86" s="49">
        <f>Terrain[[#This Row],[COÛT TOTAL REALISE]]-Terrain[[#This Row],[COÛT TOTAL REJET]]</f>
        <v>0</v>
      </c>
    </row>
    <row r="87" spans="1:16" ht="15.75" thickBot="1">
      <c r="A87" s="218" t="str">
        <f>IF(ISBLANK(Terrain[[#This Row],[DATE]]),"",ROW(Terrain[[#This Row],[NUM]])-ROW($A$19))</f>
        <v/>
      </c>
      <c r="B87" s="47"/>
      <c r="C87" s="128"/>
      <c r="D87" s="129"/>
      <c r="E87" s="128"/>
      <c r="F87" s="121"/>
      <c r="G87" s="121"/>
      <c r="H87" s="124">
        <f>SUM(Terrain[[#This Row],[MONTANT CAF REALISE ]:[MONTANT DD ET AUTRES TAXES HTVA]])</f>
        <v>0</v>
      </c>
      <c r="I87" s="35"/>
      <c r="J87" s="119"/>
      <c r="K87" s="52">
        <f>IF(Terrain[[#This Row],[MOTIF]]="",0,Terrain[[#This Row],[MONTANT CAF REALISE ]])</f>
        <v>0</v>
      </c>
      <c r="L87" s="52">
        <f>IF(Terrain[[#This Row],[MOTIF]]="",0,Terrain[[#This Row],[MONTANT DD ET AUTRES TAXES HTVA]])</f>
        <v>0</v>
      </c>
      <c r="M87" s="61">
        <f>SUM(Terrain[[#This Row],[MONTANT CAF REJETE]:[MONTANT DD ET AUTRES TAXES HTVA REJETE]])</f>
        <v>0</v>
      </c>
      <c r="N87" s="54"/>
      <c r="O87" s="51"/>
      <c r="P87" s="49">
        <f>Terrain[[#This Row],[COÛT TOTAL REALISE]]-Terrain[[#This Row],[COÛT TOTAL REJET]]</f>
        <v>0</v>
      </c>
    </row>
    <row r="88" spans="1:16" ht="15.75" thickBot="1">
      <c r="A88" s="218" t="str">
        <f>IF(ISBLANK(Terrain[[#This Row],[DATE]]),"",ROW(Terrain[[#This Row],[NUM]])-ROW($A$19))</f>
        <v/>
      </c>
      <c r="B88" s="47"/>
      <c r="C88" s="128"/>
      <c r="D88" s="129"/>
      <c r="E88" s="128"/>
      <c r="F88" s="121"/>
      <c r="G88" s="121"/>
      <c r="H88" s="124">
        <f>SUM(Terrain[[#This Row],[MONTANT CAF REALISE ]:[MONTANT DD ET AUTRES TAXES HTVA]])</f>
        <v>0</v>
      </c>
      <c r="I88" s="35"/>
      <c r="J88" s="119"/>
      <c r="K88" s="52">
        <f>IF(Terrain[[#This Row],[MOTIF]]="",0,Terrain[[#This Row],[MONTANT CAF REALISE ]])</f>
        <v>0</v>
      </c>
      <c r="L88" s="52">
        <f>IF(Terrain[[#This Row],[MOTIF]]="",0,Terrain[[#This Row],[MONTANT DD ET AUTRES TAXES HTVA]])</f>
        <v>0</v>
      </c>
      <c r="M88" s="61">
        <f>SUM(Terrain[[#This Row],[MONTANT CAF REJETE]:[MONTANT DD ET AUTRES TAXES HTVA REJETE]])</f>
        <v>0</v>
      </c>
      <c r="N88" s="54"/>
      <c r="O88" s="51"/>
      <c r="P88" s="49">
        <f>Terrain[[#This Row],[COÛT TOTAL REALISE]]-Terrain[[#This Row],[COÛT TOTAL REJET]]</f>
        <v>0</v>
      </c>
    </row>
    <row r="89" spans="1:16" ht="15.75" thickBot="1">
      <c r="A89" s="218" t="str">
        <f>IF(ISBLANK(Terrain[[#This Row],[DATE]]),"",ROW(Terrain[[#This Row],[NUM]])-ROW($A$19))</f>
        <v/>
      </c>
      <c r="B89" s="47"/>
      <c r="C89" s="128"/>
      <c r="D89" s="129"/>
      <c r="E89" s="128"/>
      <c r="F89" s="121"/>
      <c r="G89" s="121"/>
      <c r="H89" s="124">
        <f>SUM(Terrain[[#This Row],[MONTANT CAF REALISE ]:[MONTANT DD ET AUTRES TAXES HTVA]])</f>
        <v>0</v>
      </c>
      <c r="I89" s="35"/>
      <c r="J89" s="119"/>
      <c r="K89" s="52">
        <f>IF(Terrain[[#This Row],[MOTIF]]="",0,Terrain[[#This Row],[MONTANT CAF REALISE ]])</f>
        <v>0</v>
      </c>
      <c r="L89" s="52">
        <f>IF(Terrain[[#This Row],[MOTIF]]="",0,Terrain[[#This Row],[MONTANT DD ET AUTRES TAXES HTVA]])</f>
        <v>0</v>
      </c>
      <c r="M89" s="61">
        <f>SUM(Terrain[[#This Row],[MONTANT CAF REJETE]:[MONTANT DD ET AUTRES TAXES HTVA REJETE]])</f>
        <v>0</v>
      </c>
      <c r="N89" s="54"/>
      <c r="O89" s="51"/>
      <c r="P89" s="49">
        <f>Terrain[[#This Row],[COÛT TOTAL REALISE]]-Terrain[[#This Row],[COÛT TOTAL REJET]]</f>
        <v>0</v>
      </c>
    </row>
    <row r="90" spans="1:16" ht="15.75" thickBot="1">
      <c r="A90" s="218" t="str">
        <f>IF(ISBLANK(Terrain[[#This Row],[DATE]]),"",ROW(Terrain[[#This Row],[NUM]])-ROW($A$19))</f>
        <v/>
      </c>
      <c r="B90" s="47"/>
      <c r="C90" s="128"/>
      <c r="D90" s="129"/>
      <c r="E90" s="128"/>
      <c r="F90" s="121"/>
      <c r="G90" s="121"/>
      <c r="H90" s="124">
        <f>SUM(Terrain[[#This Row],[MONTANT CAF REALISE ]:[MONTANT DD ET AUTRES TAXES HTVA]])</f>
        <v>0</v>
      </c>
      <c r="I90" s="35"/>
      <c r="J90" s="119"/>
      <c r="K90" s="52">
        <f>IF(Terrain[[#This Row],[MOTIF]]="",0,Terrain[[#This Row],[MONTANT CAF REALISE ]])</f>
        <v>0</v>
      </c>
      <c r="L90" s="52">
        <f>IF(Terrain[[#This Row],[MOTIF]]="",0,Terrain[[#This Row],[MONTANT DD ET AUTRES TAXES HTVA]])</f>
        <v>0</v>
      </c>
      <c r="M90" s="61">
        <f>SUM(Terrain[[#This Row],[MONTANT CAF REJETE]:[MONTANT DD ET AUTRES TAXES HTVA REJETE]])</f>
        <v>0</v>
      </c>
      <c r="N90" s="54"/>
      <c r="O90" s="51"/>
      <c r="P90" s="49">
        <f>Terrain[[#This Row],[COÛT TOTAL REALISE]]-Terrain[[#This Row],[COÛT TOTAL REJET]]</f>
        <v>0</v>
      </c>
    </row>
    <row r="91" spans="1:16" ht="15.75" thickBot="1">
      <c r="A91" s="218" t="str">
        <f>IF(ISBLANK(Terrain[[#This Row],[DATE]]),"",ROW(Terrain[[#This Row],[NUM]])-ROW($A$19))</f>
        <v/>
      </c>
      <c r="B91" s="47"/>
      <c r="C91" s="128"/>
      <c r="D91" s="129"/>
      <c r="E91" s="128"/>
      <c r="F91" s="121"/>
      <c r="G91" s="121"/>
      <c r="H91" s="124">
        <f>SUM(Terrain[[#This Row],[MONTANT CAF REALISE ]:[MONTANT DD ET AUTRES TAXES HTVA]])</f>
        <v>0</v>
      </c>
      <c r="I91" s="35"/>
      <c r="J91" s="119"/>
      <c r="K91" s="52">
        <f>IF(Terrain[[#This Row],[MOTIF]]="",0,Terrain[[#This Row],[MONTANT CAF REALISE ]])</f>
        <v>0</v>
      </c>
      <c r="L91" s="52">
        <f>IF(Terrain[[#This Row],[MOTIF]]="",0,Terrain[[#This Row],[MONTANT DD ET AUTRES TAXES HTVA]])</f>
        <v>0</v>
      </c>
      <c r="M91" s="61">
        <f>SUM(Terrain[[#This Row],[MONTANT CAF REJETE]:[MONTANT DD ET AUTRES TAXES HTVA REJETE]])</f>
        <v>0</v>
      </c>
      <c r="N91" s="54"/>
      <c r="O91" s="51"/>
      <c r="P91" s="49">
        <f>Terrain[[#This Row],[COÛT TOTAL REALISE]]-Terrain[[#This Row],[COÛT TOTAL REJET]]</f>
        <v>0</v>
      </c>
    </row>
    <row r="92" spans="1:16" ht="15.75" thickBot="1">
      <c r="A92" s="218" t="str">
        <f>IF(ISBLANK(Terrain[[#This Row],[DATE]]),"",ROW(Terrain[[#This Row],[NUM]])-ROW($A$19))</f>
        <v/>
      </c>
      <c r="B92" s="47"/>
      <c r="C92" s="128"/>
      <c r="D92" s="129"/>
      <c r="E92" s="128"/>
      <c r="F92" s="121"/>
      <c r="G92" s="121"/>
      <c r="H92" s="124">
        <f>SUM(Terrain[[#This Row],[MONTANT CAF REALISE ]:[MONTANT DD ET AUTRES TAXES HTVA]])</f>
        <v>0</v>
      </c>
      <c r="I92" s="35"/>
      <c r="J92" s="119"/>
      <c r="K92" s="52">
        <f>IF(Terrain[[#This Row],[MOTIF]]="",0,Terrain[[#This Row],[MONTANT CAF REALISE ]])</f>
        <v>0</v>
      </c>
      <c r="L92" s="52">
        <f>IF(Terrain[[#This Row],[MOTIF]]="",0,Terrain[[#This Row],[MONTANT DD ET AUTRES TAXES HTVA]])</f>
        <v>0</v>
      </c>
      <c r="M92" s="61">
        <f>SUM(Terrain[[#This Row],[MONTANT CAF REJETE]:[MONTANT DD ET AUTRES TAXES HTVA REJETE]])</f>
        <v>0</v>
      </c>
      <c r="N92" s="54"/>
      <c r="O92" s="51"/>
      <c r="P92" s="49">
        <f>Terrain[[#This Row],[COÛT TOTAL REALISE]]-Terrain[[#This Row],[COÛT TOTAL REJET]]</f>
        <v>0</v>
      </c>
    </row>
    <row r="93" spans="1:16" ht="15.75" thickBot="1">
      <c r="A93" s="218" t="str">
        <f>IF(ISBLANK(Terrain[[#This Row],[DATE]]),"",ROW(Terrain[[#This Row],[NUM]])-ROW($A$19))</f>
        <v/>
      </c>
      <c r="B93" s="47"/>
      <c r="C93" s="128"/>
      <c r="D93" s="129"/>
      <c r="E93" s="128"/>
      <c r="F93" s="121"/>
      <c r="G93" s="121"/>
      <c r="H93" s="124">
        <f>SUM(Terrain[[#This Row],[MONTANT CAF REALISE ]:[MONTANT DD ET AUTRES TAXES HTVA]])</f>
        <v>0</v>
      </c>
      <c r="I93" s="35"/>
      <c r="J93" s="119"/>
      <c r="K93" s="52">
        <f>IF(Terrain[[#This Row],[MOTIF]]="",0,Terrain[[#This Row],[MONTANT CAF REALISE ]])</f>
        <v>0</v>
      </c>
      <c r="L93" s="52">
        <f>IF(Terrain[[#This Row],[MOTIF]]="",0,Terrain[[#This Row],[MONTANT DD ET AUTRES TAXES HTVA]])</f>
        <v>0</v>
      </c>
      <c r="M93" s="61">
        <f>SUM(Terrain[[#This Row],[MONTANT CAF REJETE]:[MONTANT DD ET AUTRES TAXES HTVA REJETE]])</f>
        <v>0</v>
      </c>
      <c r="N93" s="54"/>
      <c r="O93" s="51"/>
      <c r="P93" s="49">
        <f>Terrain[[#This Row],[COÛT TOTAL REALISE]]-Terrain[[#This Row],[COÛT TOTAL REJET]]</f>
        <v>0</v>
      </c>
    </row>
    <row r="94" spans="1:16" ht="15.75" thickBot="1">
      <c r="A94" s="218" t="str">
        <f>IF(ISBLANK(Terrain[[#This Row],[DATE]]),"",ROW(Terrain[[#This Row],[NUM]])-ROW($A$19))</f>
        <v/>
      </c>
      <c r="B94" s="47"/>
      <c r="C94" s="128"/>
      <c r="D94" s="129"/>
      <c r="E94" s="128"/>
      <c r="F94" s="121"/>
      <c r="G94" s="121"/>
      <c r="H94" s="124">
        <f>SUM(Terrain[[#This Row],[MONTANT CAF REALISE ]:[MONTANT DD ET AUTRES TAXES HTVA]])</f>
        <v>0</v>
      </c>
      <c r="I94" s="35"/>
      <c r="J94" s="119"/>
      <c r="K94" s="52">
        <f>IF(Terrain[[#This Row],[MOTIF]]="",0,Terrain[[#This Row],[MONTANT CAF REALISE ]])</f>
        <v>0</v>
      </c>
      <c r="L94" s="52">
        <f>IF(Terrain[[#This Row],[MOTIF]]="",0,Terrain[[#This Row],[MONTANT DD ET AUTRES TAXES HTVA]])</f>
        <v>0</v>
      </c>
      <c r="M94" s="61">
        <f>SUM(Terrain[[#This Row],[MONTANT CAF REJETE]:[MONTANT DD ET AUTRES TAXES HTVA REJETE]])</f>
        <v>0</v>
      </c>
      <c r="N94" s="54"/>
      <c r="O94" s="51"/>
      <c r="P94" s="49">
        <f>Terrain[[#This Row],[COÛT TOTAL REALISE]]-Terrain[[#This Row],[COÛT TOTAL REJET]]</f>
        <v>0</v>
      </c>
    </row>
    <row r="95" spans="1:16" ht="15.75" thickBot="1">
      <c r="A95" s="218" t="str">
        <f>IF(ISBLANK(Terrain[[#This Row],[DATE]]),"",ROW(Terrain[[#This Row],[NUM]])-ROW($A$19))</f>
        <v/>
      </c>
      <c r="B95" s="47"/>
      <c r="C95" s="128"/>
      <c r="D95" s="129"/>
      <c r="E95" s="128"/>
      <c r="F95" s="121"/>
      <c r="G95" s="121"/>
      <c r="H95" s="124">
        <f>SUM(Terrain[[#This Row],[MONTANT CAF REALISE ]:[MONTANT DD ET AUTRES TAXES HTVA]])</f>
        <v>0</v>
      </c>
      <c r="I95" s="35"/>
      <c r="J95" s="119"/>
      <c r="K95" s="52">
        <f>IF(Terrain[[#This Row],[MOTIF]]="",0,Terrain[[#This Row],[MONTANT CAF REALISE ]])</f>
        <v>0</v>
      </c>
      <c r="L95" s="52">
        <f>IF(Terrain[[#This Row],[MOTIF]]="",0,Terrain[[#This Row],[MONTANT DD ET AUTRES TAXES HTVA]])</f>
        <v>0</v>
      </c>
      <c r="M95" s="61">
        <f>SUM(Terrain[[#This Row],[MONTANT CAF REJETE]:[MONTANT DD ET AUTRES TAXES HTVA REJETE]])</f>
        <v>0</v>
      </c>
      <c r="N95" s="54"/>
      <c r="O95" s="51"/>
      <c r="P95" s="49">
        <f>Terrain[[#This Row],[COÛT TOTAL REALISE]]-Terrain[[#This Row],[COÛT TOTAL REJET]]</f>
        <v>0</v>
      </c>
    </row>
    <row r="96" spans="1:16" ht="15.75" thickBot="1">
      <c r="A96" s="218" t="str">
        <f>IF(ISBLANK(Terrain[[#This Row],[DATE]]),"",ROW(Terrain[[#This Row],[NUM]])-ROW($A$19))</f>
        <v/>
      </c>
      <c r="B96" s="47"/>
      <c r="C96" s="128"/>
      <c r="D96" s="129"/>
      <c r="E96" s="128"/>
      <c r="F96" s="121"/>
      <c r="G96" s="121"/>
      <c r="H96" s="124">
        <f>SUM(Terrain[[#This Row],[MONTANT CAF REALISE ]:[MONTANT DD ET AUTRES TAXES HTVA]])</f>
        <v>0</v>
      </c>
      <c r="I96" s="35"/>
      <c r="J96" s="119"/>
      <c r="K96" s="52">
        <f>IF(Terrain[[#This Row],[MOTIF]]="",0,Terrain[[#This Row],[MONTANT CAF REALISE ]])</f>
        <v>0</v>
      </c>
      <c r="L96" s="52">
        <f>IF(Terrain[[#This Row],[MOTIF]]="",0,Terrain[[#This Row],[MONTANT DD ET AUTRES TAXES HTVA]])</f>
        <v>0</v>
      </c>
      <c r="M96" s="61">
        <f>SUM(Terrain[[#This Row],[MONTANT CAF REJETE]:[MONTANT DD ET AUTRES TAXES HTVA REJETE]])</f>
        <v>0</v>
      </c>
      <c r="N96" s="54"/>
      <c r="O96" s="51"/>
      <c r="P96" s="49">
        <f>Terrain[[#This Row],[COÛT TOTAL REALISE]]-Terrain[[#This Row],[COÛT TOTAL REJET]]</f>
        <v>0</v>
      </c>
    </row>
    <row r="97" spans="1:16" ht="15.75" thickBot="1">
      <c r="A97" s="218" t="str">
        <f>IF(ISBLANK(Terrain[[#This Row],[DATE]]),"",ROW(Terrain[[#This Row],[NUM]])-ROW($A$19))</f>
        <v/>
      </c>
      <c r="B97" s="47"/>
      <c r="C97" s="128"/>
      <c r="D97" s="129"/>
      <c r="E97" s="128"/>
      <c r="F97" s="121"/>
      <c r="G97" s="121"/>
      <c r="H97" s="124">
        <f>SUM(Terrain[[#This Row],[MONTANT CAF REALISE ]:[MONTANT DD ET AUTRES TAXES HTVA]])</f>
        <v>0</v>
      </c>
      <c r="I97" s="35"/>
      <c r="J97" s="119"/>
      <c r="K97" s="52">
        <f>IF(Terrain[[#This Row],[MOTIF]]="",0,Terrain[[#This Row],[MONTANT CAF REALISE ]])</f>
        <v>0</v>
      </c>
      <c r="L97" s="52">
        <f>IF(Terrain[[#This Row],[MOTIF]]="",0,Terrain[[#This Row],[MONTANT DD ET AUTRES TAXES HTVA]])</f>
        <v>0</v>
      </c>
      <c r="M97" s="61">
        <f>SUM(Terrain[[#This Row],[MONTANT CAF REJETE]:[MONTANT DD ET AUTRES TAXES HTVA REJETE]])</f>
        <v>0</v>
      </c>
      <c r="N97" s="54"/>
      <c r="O97" s="51"/>
      <c r="P97" s="49">
        <f>Terrain[[#This Row],[COÛT TOTAL REALISE]]-Terrain[[#This Row],[COÛT TOTAL REJET]]</f>
        <v>0</v>
      </c>
    </row>
    <row r="98" spans="1:16" ht="15.75" thickBot="1">
      <c r="A98" s="218" t="str">
        <f>IF(ISBLANK(Terrain[[#This Row],[DATE]]),"",ROW(Terrain[[#This Row],[NUM]])-ROW($A$19))</f>
        <v/>
      </c>
      <c r="B98" s="47"/>
      <c r="C98" s="128"/>
      <c r="D98" s="129"/>
      <c r="E98" s="128"/>
      <c r="F98" s="121"/>
      <c r="G98" s="121"/>
      <c r="H98" s="124">
        <f>SUM(Terrain[[#This Row],[MONTANT CAF REALISE ]:[MONTANT DD ET AUTRES TAXES HTVA]])</f>
        <v>0</v>
      </c>
      <c r="I98" s="35"/>
      <c r="J98" s="119"/>
      <c r="K98" s="52">
        <f>IF(Terrain[[#This Row],[MOTIF]]="",0,Terrain[[#This Row],[MONTANT CAF REALISE ]])</f>
        <v>0</v>
      </c>
      <c r="L98" s="52">
        <f>IF(Terrain[[#This Row],[MOTIF]]="",0,Terrain[[#This Row],[MONTANT DD ET AUTRES TAXES HTVA]])</f>
        <v>0</v>
      </c>
      <c r="M98" s="61">
        <f>SUM(Terrain[[#This Row],[MONTANT CAF REJETE]:[MONTANT DD ET AUTRES TAXES HTVA REJETE]])</f>
        <v>0</v>
      </c>
      <c r="N98" s="54"/>
      <c r="O98" s="51"/>
      <c r="P98" s="49">
        <f>Terrain[[#This Row],[COÛT TOTAL REALISE]]-Terrain[[#This Row],[COÛT TOTAL REJET]]</f>
        <v>0</v>
      </c>
    </row>
    <row r="99" spans="1:16" ht="15.75" thickBot="1">
      <c r="A99" s="218" t="str">
        <f>IF(ISBLANK(Terrain[[#This Row],[DATE]]),"",ROW(Terrain[[#This Row],[NUM]])-ROW($A$19))</f>
        <v/>
      </c>
      <c r="B99" s="47"/>
      <c r="C99" s="128"/>
      <c r="D99" s="129"/>
      <c r="E99" s="128"/>
      <c r="F99" s="121"/>
      <c r="G99" s="121"/>
      <c r="H99" s="124">
        <f>SUM(Terrain[[#This Row],[MONTANT CAF REALISE ]:[MONTANT DD ET AUTRES TAXES HTVA]])</f>
        <v>0</v>
      </c>
      <c r="I99" s="35"/>
      <c r="J99" s="119"/>
      <c r="K99" s="52">
        <f>IF(Terrain[[#This Row],[MOTIF]]="",0,Terrain[[#This Row],[MONTANT CAF REALISE ]])</f>
        <v>0</v>
      </c>
      <c r="L99" s="52">
        <f>IF(Terrain[[#This Row],[MOTIF]]="",0,Terrain[[#This Row],[MONTANT DD ET AUTRES TAXES HTVA]])</f>
        <v>0</v>
      </c>
      <c r="M99" s="61">
        <f>SUM(Terrain[[#This Row],[MONTANT CAF REJETE]:[MONTANT DD ET AUTRES TAXES HTVA REJETE]])</f>
        <v>0</v>
      </c>
      <c r="N99" s="54"/>
      <c r="O99" s="51"/>
      <c r="P99" s="49">
        <f>Terrain[[#This Row],[COÛT TOTAL REALISE]]-Terrain[[#This Row],[COÛT TOTAL REJET]]</f>
        <v>0</v>
      </c>
    </row>
    <row r="100" spans="1:16" ht="15.75" thickBot="1">
      <c r="A100" s="218" t="str">
        <f>IF(ISBLANK(Terrain[[#This Row],[DATE]]),"",ROW(Terrain[[#This Row],[NUM]])-ROW($A$19))</f>
        <v/>
      </c>
      <c r="B100" s="47"/>
      <c r="C100" s="128"/>
      <c r="D100" s="129"/>
      <c r="E100" s="128"/>
      <c r="F100" s="121"/>
      <c r="G100" s="121"/>
      <c r="H100" s="124">
        <f>SUM(Terrain[[#This Row],[MONTANT CAF REALISE ]:[MONTANT DD ET AUTRES TAXES HTVA]])</f>
        <v>0</v>
      </c>
      <c r="I100" s="35"/>
      <c r="J100" s="119"/>
      <c r="K100" s="52">
        <f>IF(Terrain[[#This Row],[MOTIF]]="",0,Terrain[[#This Row],[MONTANT CAF REALISE ]])</f>
        <v>0</v>
      </c>
      <c r="L100" s="52">
        <f>IF(Terrain[[#This Row],[MOTIF]]="",0,Terrain[[#This Row],[MONTANT DD ET AUTRES TAXES HTVA]])</f>
        <v>0</v>
      </c>
      <c r="M100" s="61">
        <f>SUM(Terrain[[#This Row],[MONTANT CAF REJETE]:[MONTANT DD ET AUTRES TAXES HTVA REJETE]])</f>
        <v>0</v>
      </c>
      <c r="N100" s="54"/>
      <c r="O100" s="51"/>
      <c r="P100" s="49">
        <f>Terrain[[#This Row],[COÛT TOTAL REALISE]]-Terrain[[#This Row],[COÛT TOTAL REJET]]</f>
        <v>0</v>
      </c>
    </row>
    <row r="101" spans="1:16" ht="15.75" thickBot="1">
      <c r="A101" s="218" t="str">
        <f>IF(ISBLANK(Terrain[[#This Row],[DATE]]),"",ROW(Terrain[[#This Row],[NUM]])-ROW($A$19))</f>
        <v/>
      </c>
      <c r="B101" s="47"/>
      <c r="C101" s="128"/>
      <c r="D101" s="129"/>
      <c r="E101" s="128"/>
      <c r="F101" s="121"/>
      <c r="G101" s="121"/>
      <c r="H101" s="124">
        <f>SUM(Terrain[[#This Row],[MONTANT CAF REALISE ]:[MONTANT DD ET AUTRES TAXES HTVA]])</f>
        <v>0</v>
      </c>
      <c r="I101" s="35"/>
      <c r="J101" s="119"/>
      <c r="K101" s="52">
        <f>IF(Terrain[[#This Row],[MOTIF]]="",0,Terrain[[#This Row],[MONTANT CAF REALISE ]])</f>
        <v>0</v>
      </c>
      <c r="L101" s="52">
        <f>IF(Terrain[[#This Row],[MOTIF]]="",0,Terrain[[#This Row],[MONTANT DD ET AUTRES TAXES HTVA]])</f>
        <v>0</v>
      </c>
      <c r="M101" s="61">
        <f>SUM(Terrain[[#This Row],[MONTANT CAF REJETE]:[MONTANT DD ET AUTRES TAXES HTVA REJETE]])</f>
        <v>0</v>
      </c>
      <c r="N101" s="54"/>
      <c r="O101" s="51"/>
      <c r="P101" s="49">
        <f>Terrain[[#This Row],[COÛT TOTAL REALISE]]-Terrain[[#This Row],[COÛT TOTAL REJET]]</f>
        <v>0</v>
      </c>
    </row>
    <row r="102" spans="1:16" ht="15.75" thickBot="1">
      <c r="A102" s="218" t="str">
        <f>IF(ISBLANK(Terrain[[#This Row],[DATE]]),"",ROW(Terrain[[#This Row],[NUM]])-ROW($A$19))</f>
        <v/>
      </c>
      <c r="B102" s="47"/>
      <c r="C102" s="128"/>
      <c r="D102" s="129"/>
      <c r="E102" s="128"/>
      <c r="F102" s="121"/>
      <c r="G102" s="121"/>
      <c r="H102" s="124">
        <f>SUM(Terrain[[#This Row],[MONTANT CAF REALISE ]:[MONTANT DD ET AUTRES TAXES HTVA]])</f>
        <v>0</v>
      </c>
      <c r="I102" s="35"/>
      <c r="J102" s="119"/>
      <c r="K102" s="52">
        <f>IF(Terrain[[#This Row],[MOTIF]]="",0,Terrain[[#This Row],[MONTANT CAF REALISE ]])</f>
        <v>0</v>
      </c>
      <c r="L102" s="52">
        <f>IF(Terrain[[#This Row],[MOTIF]]="",0,Terrain[[#This Row],[MONTANT DD ET AUTRES TAXES HTVA]])</f>
        <v>0</v>
      </c>
      <c r="M102" s="61">
        <f>SUM(Terrain[[#This Row],[MONTANT CAF REJETE]:[MONTANT DD ET AUTRES TAXES HTVA REJETE]])</f>
        <v>0</v>
      </c>
      <c r="N102" s="54"/>
      <c r="O102" s="51"/>
      <c r="P102" s="49">
        <f>Terrain[[#This Row],[COÛT TOTAL REALISE]]-Terrain[[#This Row],[COÛT TOTAL REJET]]</f>
        <v>0</v>
      </c>
    </row>
    <row r="103" spans="1:16" ht="15.75" thickBot="1">
      <c r="A103" s="218" t="str">
        <f>IF(ISBLANK(Terrain[[#This Row],[DATE]]),"",ROW(Terrain[[#This Row],[NUM]])-ROW($A$19))</f>
        <v/>
      </c>
      <c r="B103" s="47"/>
      <c r="C103" s="128"/>
      <c r="D103" s="129"/>
      <c r="E103" s="128"/>
      <c r="F103" s="121"/>
      <c r="G103" s="121"/>
      <c r="H103" s="124">
        <f>SUM(Terrain[[#This Row],[MONTANT CAF REALISE ]:[MONTANT DD ET AUTRES TAXES HTVA]])</f>
        <v>0</v>
      </c>
      <c r="I103" s="35"/>
      <c r="J103" s="119"/>
      <c r="K103" s="52">
        <f>IF(Terrain[[#This Row],[MOTIF]]="",0,Terrain[[#This Row],[MONTANT CAF REALISE ]])</f>
        <v>0</v>
      </c>
      <c r="L103" s="52">
        <f>IF(Terrain[[#This Row],[MOTIF]]="",0,Terrain[[#This Row],[MONTANT DD ET AUTRES TAXES HTVA]])</f>
        <v>0</v>
      </c>
      <c r="M103" s="61">
        <f>SUM(Terrain[[#This Row],[MONTANT CAF REJETE]:[MONTANT DD ET AUTRES TAXES HTVA REJETE]])</f>
        <v>0</v>
      </c>
      <c r="N103" s="54"/>
      <c r="O103" s="51"/>
      <c r="P103" s="49">
        <f>Terrain[[#This Row],[COÛT TOTAL REALISE]]-Terrain[[#This Row],[COÛT TOTAL REJET]]</f>
        <v>0</v>
      </c>
    </row>
    <row r="104" spans="1:16" ht="15.75" thickBot="1">
      <c r="A104" s="218" t="str">
        <f>IF(ISBLANK(Terrain[[#This Row],[DATE]]),"",ROW(Terrain[[#This Row],[NUM]])-ROW($A$19))</f>
        <v/>
      </c>
      <c r="B104" s="47"/>
      <c r="C104" s="128"/>
      <c r="D104" s="129"/>
      <c r="E104" s="128"/>
      <c r="F104" s="121"/>
      <c r="G104" s="121"/>
      <c r="H104" s="124">
        <f>SUM(Terrain[[#This Row],[MONTANT CAF REALISE ]:[MONTANT DD ET AUTRES TAXES HTVA]])</f>
        <v>0</v>
      </c>
      <c r="I104" s="35"/>
      <c r="J104" s="119"/>
      <c r="K104" s="52">
        <f>IF(Terrain[[#This Row],[MOTIF]]="",0,Terrain[[#This Row],[MONTANT CAF REALISE ]])</f>
        <v>0</v>
      </c>
      <c r="L104" s="52">
        <f>IF(Terrain[[#This Row],[MOTIF]]="",0,Terrain[[#This Row],[MONTANT DD ET AUTRES TAXES HTVA]])</f>
        <v>0</v>
      </c>
      <c r="M104" s="61">
        <f>SUM(Terrain[[#This Row],[MONTANT CAF REJETE]:[MONTANT DD ET AUTRES TAXES HTVA REJETE]])</f>
        <v>0</v>
      </c>
      <c r="N104" s="54"/>
      <c r="O104" s="51"/>
      <c r="P104" s="49">
        <f>Terrain[[#This Row],[COÛT TOTAL REALISE]]-Terrain[[#This Row],[COÛT TOTAL REJET]]</f>
        <v>0</v>
      </c>
    </row>
    <row r="105" spans="1:16" ht="15.75" thickBot="1">
      <c r="A105" s="218" t="str">
        <f>IF(ISBLANK(Terrain[[#This Row],[DATE]]),"",ROW(Terrain[[#This Row],[NUM]])-ROW($A$19))</f>
        <v/>
      </c>
      <c r="B105" s="47"/>
      <c r="C105" s="128"/>
      <c r="D105" s="129"/>
      <c r="E105" s="128"/>
      <c r="F105" s="121"/>
      <c r="G105" s="121"/>
      <c r="H105" s="124">
        <f>SUM(Terrain[[#This Row],[MONTANT CAF REALISE ]:[MONTANT DD ET AUTRES TAXES HTVA]])</f>
        <v>0</v>
      </c>
      <c r="I105" s="35"/>
      <c r="J105" s="119"/>
      <c r="K105" s="52">
        <f>IF(Terrain[[#This Row],[MOTIF]]="",0,Terrain[[#This Row],[MONTANT CAF REALISE ]])</f>
        <v>0</v>
      </c>
      <c r="L105" s="52">
        <f>IF(Terrain[[#This Row],[MOTIF]]="",0,Terrain[[#This Row],[MONTANT DD ET AUTRES TAXES HTVA]])</f>
        <v>0</v>
      </c>
      <c r="M105" s="61">
        <f>SUM(Terrain[[#This Row],[MONTANT CAF REJETE]:[MONTANT DD ET AUTRES TAXES HTVA REJETE]])</f>
        <v>0</v>
      </c>
      <c r="N105" s="54"/>
      <c r="O105" s="51"/>
      <c r="P105" s="49">
        <f>Terrain[[#This Row],[COÛT TOTAL REALISE]]-Terrain[[#This Row],[COÛT TOTAL REJET]]</f>
        <v>0</v>
      </c>
    </row>
    <row r="106" spans="1:16" ht="15.75" thickBot="1">
      <c r="A106" s="218" t="str">
        <f>IF(ISBLANK(Terrain[[#This Row],[DATE]]),"",ROW(Terrain[[#This Row],[NUM]])-ROW($A$19))</f>
        <v/>
      </c>
      <c r="B106" s="47"/>
      <c r="C106" s="128"/>
      <c r="D106" s="129"/>
      <c r="E106" s="128"/>
      <c r="F106" s="121"/>
      <c r="G106" s="121"/>
      <c r="H106" s="124">
        <f>SUM(Terrain[[#This Row],[MONTANT CAF REALISE ]:[MONTANT DD ET AUTRES TAXES HTVA]])</f>
        <v>0</v>
      </c>
      <c r="I106" s="35"/>
      <c r="J106" s="119"/>
      <c r="K106" s="52">
        <f>IF(Terrain[[#This Row],[MOTIF]]="",0,Terrain[[#This Row],[MONTANT CAF REALISE ]])</f>
        <v>0</v>
      </c>
      <c r="L106" s="52">
        <f>IF(Terrain[[#This Row],[MOTIF]]="",0,Terrain[[#This Row],[MONTANT DD ET AUTRES TAXES HTVA]])</f>
        <v>0</v>
      </c>
      <c r="M106" s="61">
        <f>SUM(Terrain[[#This Row],[MONTANT CAF REJETE]:[MONTANT DD ET AUTRES TAXES HTVA REJETE]])</f>
        <v>0</v>
      </c>
      <c r="N106" s="54"/>
      <c r="O106" s="51"/>
      <c r="P106" s="49">
        <f>Terrain[[#This Row],[COÛT TOTAL REALISE]]-Terrain[[#This Row],[COÛT TOTAL REJET]]</f>
        <v>0</v>
      </c>
    </row>
    <row r="107" spans="1:16" ht="15.75" thickBot="1">
      <c r="A107" s="218" t="str">
        <f>IF(ISBLANK(Terrain[[#This Row],[DATE]]),"",ROW(Terrain[[#This Row],[NUM]])-ROW($A$19))</f>
        <v/>
      </c>
      <c r="B107" s="47"/>
      <c r="C107" s="128"/>
      <c r="D107" s="129"/>
      <c r="E107" s="128"/>
      <c r="F107" s="121"/>
      <c r="G107" s="121"/>
      <c r="H107" s="124">
        <f>SUM(Terrain[[#This Row],[MONTANT CAF REALISE ]:[MONTANT DD ET AUTRES TAXES HTVA]])</f>
        <v>0</v>
      </c>
      <c r="I107" s="35"/>
      <c r="J107" s="119"/>
      <c r="K107" s="52">
        <f>IF(Terrain[[#This Row],[MOTIF]]="",0,Terrain[[#This Row],[MONTANT CAF REALISE ]])</f>
        <v>0</v>
      </c>
      <c r="L107" s="52">
        <f>IF(Terrain[[#This Row],[MOTIF]]="",0,Terrain[[#This Row],[MONTANT DD ET AUTRES TAXES HTVA]])</f>
        <v>0</v>
      </c>
      <c r="M107" s="61">
        <f>SUM(Terrain[[#This Row],[MONTANT CAF REJETE]:[MONTANT DD ET AUTRES TAXES HTVA REJETE]])</f>
        <v>0</v>
      </c>
      <c r="N107" s="54"/>
      <c r="O107" s="51"/>
      <c r="P107" s="49">
        <f>Terrain[[#This Row],[COÛT TOTAL REALISE]]-Terrain[[#This Row],[COÛT TOTAL REJET]]</f>
        <v>0</v>
      </c>
    </row>
    <row r="108" spans="1:16" ht="15.75" thickBot="1">
      <c r="A108" s="218" t="str">
        <f>IF(ISBLANK(Terrain[[#This Row],[DATE]]),"",ROW(Terrain[[#This Row],[NUM]])-ROW($A$19))</f>
        <v/>
      </c>
      <c r="B108" s="47"/>
      <c r="C108" s="128"/>
      <c r="D108" s="129"/>
      <c r="E108" s="128"/>
      <c r="F108" s="121"/>
      <c r="G108" s="121"/>
      <c r="H108" s="124">
        <f>SUM(Terrain[[#This Row],[MONTANT CAF REALISE ]:[MONTANT DD ET AUTRES TAXES HTVA]])</f>
        <v>0</v>
      </c>
      <c r="I108" s="35"/>
      <c r="J108" s="119"/>
      <c r="K108" s="52">
        <f>IF(Terrain[[#This Row],[MOTIF]]="",0,Terrain[[#This Row],[MONTANT CAF REALISE ]])</f>
        <v>0</v>
      </c>
      <c r="L108" s="52">
        <f>IF(Terrain[[#This Row],[MOTIF]]="",0,Terrain[[#This Row],[MONTANT DD ET AUTRES TAXES HTVA]])</f>
        <v>0</v>
      </c>
      <c r="M108" s="61">
        <f>SUM(Terrain[[#This Row],[MONTANT CAF REJETE]:[MONTANT DD ET AUTRES TAXES HTVA REJETE]])</f>
        <v>0</v>
      </c>
      <c r="N108" s="54"/>
      <c r="O108" s="51"/>
      <c r="P108" s="49">
        <f>Terrain[[#This Row],[COÛT TOTAL REALISE]]-Terrain[[#This Row],[COÛT TOTAL REJET]]</f>
        <v>0</v>
      </c>
    </row>
    <row r="109" spans="1:16" ht="15.75" thickBot="1">
      <c r="A109" s="218" t="str">
        <f>IF(ISBLANK(Terrain[[#This Row],[DATE]]),"",ROW(Terrain[[#This Row],[NUM]])-ROW($A$19))</f>
        <v/>
      </c>
      <c r="B109" s="47"/>
      <c r="C109" s="128"/>
      <c r="D109" s="129"/>
      <c r="E109" s="128"/>
      <c r="F109" s="121"/>
      <c r="G109" s="121"/>
      <c r="H109" s="124">
        <f>SUM(Terrain[[#This Row],[MONTANT CAF REALISE ]:[MONTANT DD ET AUTRES TAXES HTVA]])</f>
        <v>0</v>
      </c>
      <c r="I109" s="35"/>
      <c r="J109" s="119"/>
      <c r="K109" s="52">
        <f>IF(Terrain[[#This Row],[MOTIF]]="",0,Terrain[[#This Row],[MONTANT CAF REALISE ]])</f>
        <v>0</v>
      </c>
      <c r="L109" s="52">
        <f>IF(Terrain[[#This Row],[MOTIF]]="",0,Terrain[[#This Row],[MONTANT DD ET AUTRES TAXES HTVA]])</f>
        <v>0</v>
      </c>
      <c r="M109" s="61">
        <f>SUM(Terrain[[#This Row],[MONTANT CAF REJETE]:[MONTANT DD ET AUTRES TAXES HTVA REJETE]])</f>
        <v>0</v>
      </c>
      <c r="N109" s="54"/>
      <c r="O109" s="51"/>
      <c r="P109" s="49">
        <f>Terrain[[#This Row],[COÛT TOTAL REALISE]]-Terrain[[#This Row],[COÛT TOTAL REJET]]</f>
        <v>0</v>
      </c>
    </row>
    <row r="110" spans="1:16" ht="15.75" thickBot="1">
      <c r="A110" s="218" t="str">
        <f>IF(ISBLANK(Terrain[[#This Row],[DATE]]),"",ROW(Terrain[[#This Row],[NUM]])-ROW($A$19))</f>
        <v/>
      </c>
      <c r="B110" s="47"/>
      <c r="C110" s="128"/>
      <c r="D110" s="129"/>
      <c r="E110" s="128"/>
      <c r="F110" s="121"/>
      <c r="G110" s="121"/>
      <c r="H110" s="124">
        <f>SUM(Terrain[[#This Row],[MONTANT CAF REALISE ]:[MONTANT DD ET AUTRES TAXES HTVA]])</f>
        <v>0</v>
      </c>
      <c r="I110" s="35"/>
      <c r="J110" s="119"/>
      <c r="K110" s="52">
        <f>IF(Terrain[[#This Row],[MOTIF]]="",0,Terrain[[#This Row],[MONTANT CAF REALISE ]])</f>
        <v>0</v>
      </c>
      <c r="L110" s="52">
        <f>IF(Terrain[[#This Row],[MOTIF]]="",0,Terrain[[#This Row],[MONTANT DD ET AUTRES TAXES HTVA]])</f>
        <v>0</v>
      </c>
      <c r="M110" s="61">
        <f>SUM(Terrain[[#This Row],[MONTANT CAF REJETE]:[MONTANT DD ET AUTRES TAXES HTVA REJETE]])</f>
        <v>0</v>
      </c>
      <c r="N110" s="54"/>
      <c r="O110" s="51"/>
      <c r="P110" s="49">
        <f>Terrain[[#This Row],[COÛT TOTAL REALISE]]-Terrain[[#This Row],[COÛT TOTAL REJET]]</f>
        <v>0</v>
      </c>
    </row>
    <row r="111" spans="1:16" ht="15.75" thickBot="1">
      <c r="A111" s="218" t="str">
        <f>IF(ISBLANK(Terrain[[#This Row],[DATE]]),"",ROW(Terrain[[#This Row],[NUM]])-ROW($A$19))</f>
        <v/>
      </c>
      <c r="B111" s="47"/>
      <c r="C111" s="128"/>
      <c r="D111" s="129"/>
      <c r="E111" s="128"/>
      <c r="F111" s="121"/>
      <c r="G111" s="121"/>
      <c r="H111" s="124">
        <f>SUM(Terrain[[#This Row],[MONTANT CAF REALISE ]:[MONTANT DD ET AUTRES TAXES HTVA]])</f>
        <v>0</v>
      </c>
      <c r="I111" s="35"/>
      <c r="J111" s="119"/>
      <c r="K111" s="52">
        <f>IF(Terrain[[#This Row],[MOTIF]]="",0,Terrain[[#This Row],[MONTANT CAF REALISE ]])</f>
        <v>0</v>
      </c>
      <c r="L111" s="52">
        <f>IF(Terrain[[#This Row],[MOTIF]]="",0,Terrain[[#This Row],[MONTANT DD ET AUTRES TAXES HTVA]])</f>
        <v>0</v>
      </c>
      <c r="M111" s="61">
        <f>SUM(Terrain[[#This Row],[MONTANT CAF REJETE]:[MONTANT DD ET AUTRES TAXES HTVA REJETE]])</f>
        <v>0</v>
      </c>
      <c r="N111" s="54"/>
      <c r="O111" s="51"/>
      <c r="P111" s="49">
        <f>Terrain[[#This Row],[COÛT TOTAL REALISE]]-Terrain[[#This Row],[COÛT TOTAL REJET]]</f>
        <v>0</v>
      </c>
    </row>
    <row r="112" spans="1:16" ht="15.75" thickBot="1">
      <c r="A112" s="218" t="str">
        <f>IF(ISBLANK(Terrain[[#This Row],[DATE]]),"",ROW(Terrain[[#This Row],[NUM]])-ROW($A$19))</f>
        <v/>
      </c>
      <c r="B112" s="47"/>
      <c r="C112" s="128"/>
      <c r="D112" s="129"/>
      <c r="E112" s="128"/>
      <c r="F112" s="121"/>
      <c r="G112" s="121"/>
      <c r="H112" s="124">
        <f>SUM(Terrain[[#This Row],[MONTANT CAF REALISE ]:[MONTANT DD ET AUTRES TAXES HTVA]])</f>
        <v>0</v>
      </c>
      <c r="I112" s="35"/>
      <c r="J112" s="119"/>
      <c r="K112" s="52">
        <f>IF(Terrain[[#This Row],[MOTIF]]="",0,Terrain[[#This Row],[MONTANT CAF REALISE ]])</f>
        <v>0</v>
      </c>
      <c r="L112" s="52">
        <f>IF(Terrain[[#This Row],[MOTIF]]="",0,Terrain[[#This Row],[MONTANT DD ET AUTRES TAXES HTVA]])</f>
        <v>0</v>
      </c>
      <c r="M112" s="61">
        <f>SUM(Terrain[[#This Row],[MONTANT CAF REJETE]:[MONTANT DD ET AUTRES TAXES HTVA REJETE]])</f>
        <v>0</v>
      </c>
      <c r="N112" s="54"/>
      <c r="O112" s="51"/>
      <c r="P112" s="49">
        <f>Terrain[[#This Row],[COÛT TOTAL REALISE]]-Terrain[[#This Row],[COÛT TOTAL REJET]]</f>
        <v>0</v>
      </c>
    </row>
    <row r="113" spans="1:16" ht="15.75" thickBot="1">
      <c r="A113" s="218" t="str">
        <f>IF(ISBLANK(Terrain[[#This Row],[DATE]]),"",ROW(Terrain[[#This Row],[NUM]])-ROW($A$19))</f>
        <v/>
      </c>
      <c r="B113" s="47"/>
      <c r="C113" s="128"/>
      <c r="D113" s="129"/>
      <c r="E113" s="128"/>
      <c r="F113" s="121"/>
      <c r="G113" s="121"/>
      <c r="H113" s="124">
        <f>SUM(Terrain[[#This Row],[MONTANT CAF REALISE ]:[MONTANT DD ET AUTRES TAXES HTVA]])</f>
        <v>0</v>
      </c>
      <c r="I113" s="35"/>
      <c r="J113" s="119"/>
      <c r="K113" s="52">
        <f>IF(Terrain[[#This Row],[MOTIF]]="",0,Terrain[[#This Row],[MONTANT CAF REALISE ]])</f>
        <v>0</v>
      </c>
      <c r="L113" s="52">
        <f>IF(Terrain[[#This Row],[MOTIF]]="",0,Terrain[[#This Row],[MONTANT DD ET AUTRES TAXES HTVA]])</f>
        <v>0</v>
      </c>
      <c r="M113" s="61">
        <f>SUM(Terrain[[#This Row],[MONTANT CAF REJETE]:[MONTANT DD ET AUTRES TAXES HTVA REJETE]])</f>
        <v>0</v>
      </c>
      <c r="N113" s="54"/>
      <c r="O113" s="51"/>
      <c r="P113" s="49">
        <f>Terrain[[#This Row],[COÛT TOTAL REALISE]]-Terrain[[#This Row],[COÛT TOTAL REJET]]</f>
        <v>0</v>
      </c>
    </row>
    <row r="114" spans="1:16" ht="15.75" thickBot="1">
      <c r="A114" s="218" t="str">
        <f>IF(ISBLANK(Terrain[[#This Row],[DATE]]),"",ROW(Terrain[[#This Row],[NUM]])-ROW($A$19))</f>
        <v/>
      </c>
      <c r="B114" s="47"/>
      <c r="C114" s="128"/>
      <c r="D114" s="129"/>
      <c r="E114" s="128"/>
      <c r="F114" s="121"/>
      <c r="G114" s="121"/>
      <c r="H114" s="124">
        <f>SUM(Terrain[[#This Row],[MONTANT CAF REALISE ]:[MONTANT DD ET AUTRES TAXES HTVA]])</f>
        <v>0</v>
      </c>
      <c r="I114" s="35"/>
      <c r="J114" s="119"/>
      <c r="K114" s="52">
        <f>IF(Terrain[[#This Row],[MOTIF]]="",0,Terrain[[#This Row],[MONTANT CAF REALISE ]])</f>
        <v>0</v>
      </c>
      <c r="L114" s="52">
        <f>IF(Terrain[[#This Row],[MOTIF]]="",0,Terrain[[#This Row],[MONTANT DD ET AUTRES TAXES HTVA]])</f>
        <v>0</v>
      </c>
      <c r="M114" s="61">
        <f>SUM(Terrain[[#This Row],[MONTANT CAF REJETE]:[MONTANT DD ET AUTRES TAXES HTVA REJETE]])</f>
        <v>0</v>
      </c>
      <c r="N114" s="54"/>
      <c r="O114" s="51"/>
      <c r="P114" s="49">
        <f>Terrain[[#This Row],[COÛT TOTAL REALISE]]-Terrain[[#This Row],[COÛT TOTAL REJET]]</f>
        <v>0</v>
      </c>
    </row>
    <row r="115" spans="1:16" ht="15.75" thickBot="1">
      <c r="A115" s="218" t="str">
        <f>IF(ISBLANK(Terrain[[#This Row],[DATE]]),"",ROW(Terrain[[#This Row],[NUM]])-ROW($A$19))</f>
        <v/>
      </c>
      <c r="B115" s="47"/>
      <c r="C115" s="128"/>
      <c r="D115" s="129"/>
      <c r="E115" s="128"/>
      <c r="F115" s="121"/>
      <c r="G115" s="121"/>
      <c r="H115" s="124">
        <f>SUM(Terrain[[#This Row],[MONTANT CAF REALISE ]:[MONTANT DD ET AUTRES TAXES HTVA]])</f>
        <v>0</v>
      </c>
      <c r="I115" s="35"/>
      <c r="J115" s="119"/>
      <c r="K115" s="52">
        <f>IF(Terrain[[#This Row],[MOTIF]]="",0,Terrain[[#This Row],[MONTANT CAF REALISE ]])</f>
        <v>0</v>
      </c>
      <c r="L115" s="52">
        <f>IF(Terrain[[#This Row],[MOTIF]]="",0,Terrain[[#This Row],[MONTANT DD ET AUTRES TAXES HTVA]])</f>
        <v>0</v>
      </c>
      <c r="M115" s="61">
        <f>SUM(Terrain[[#This Row],[MONTANT CAF REJETE]:[MONTANT DD ET AUTRES TAXES HTVA REJETE]])</f>
        <v>0</v>
      </c>
      <c r="N115" s="54"/>
      <c r="O115" s="51"/>
      <c r="P115" s="49">
        <f>Terrain[[#This Row],[COÛT TOTAL REALISE]]-Terrain[[#This Row],[COÛT TOTAL REJET]]</f>
        <v>0</v>
      </c>
    </row>
    <row r="116" spans="1:16" ht="15.75" thickBot="1">
      <c r="A116" s="218" t="str">
        <f>IF(ISBLANK(Terrain[[#This Row],[DATE]]),"",ROW(Terrain[[#This Row],[NUM]])-ROW($A$19))</f>
        <v/>
      </c>
      <c r="B116" s="47"/>
      <c r="C116" s="128"/>
      <c r="D116" s="129"/>
      <c r="E116" s="128"/>
      <c r="F116" s="121"/>
      <c r="G116" s="121"/>
      <c r="H116" s="124">
        <f>SUM(Terrain[[#This Row],[MONTANT CAF REALISE ]:[MONTANT DD ET AUTRES TAXES HTVA]])</f>
        <v>0</v>
      </c>
      <c r="I116" s="35"/>
      <c r="J116" s="119"/>
      <c r="K116" s="52">
        <f>IF(Terrain[[#This Row],[MOTIF]]="",0,Terrain[[#This Row],[MONTANT CAF REALISE ]])</f>
        <v>0</v>
      </c>
      <c r="L116" s="52">
        <f>IF(Terrain[[#This Row],[MOTIF]]="",0,Terrain[[#This Row],[MONTANT DD ET AUTRES TAXES HTVA]])</f>
        <v>0</v>
      </c>
      <c r="M116" s="61">
        <f>SUM(Terrain[[#This Row],[MONTANT CAF REJETE]:[MONTANT DD ET AUTRES TAXES HTVA REJETE]])</f>
        <v>0</v>
      </c>
      <c r="N116" s="54"/>
      <c r="O116" s="51"/>
      <c r="P116" s="49">
        <f>Terrain[[#This Row],[COÛT TOTAL REALISE]]-Terrain[[#This Row],[COÛT TOTAL REJET]]</f>
        <v>0</v>
      </c>
    </row>
    <row r="117" spans="1:16" ht="15.75" thickBot="1">
      <c r="A117" s="218" t="str">
        <f>IF(ISBLANK(Terrain[[#This Row],[DATE]]),"",ROW(Terrain[[#This Row],[NUM]])-ROW($A$19))</f>
        <v/>
      </c>
      <c r="B117" s="47"/>
      <c r="C117" s="128"/>
      <c r="D117" s="129"/>
      <c r="E117" s="128"/>
      <c r="F117" s="121"/>
      <c r="G117" s="121"/>
      <c r="H117" s="124">
        <f>SUM(Terrain[[#This Row],[MONTANT CAF REALISE ]:[MONTANT DD ET AUTRES TAXES HTVA]])</f>
        <v>0</v>
      </c>
      <c r="I117" s="35"/>
      <c r="J117" s="119"/>
      <c r="K117" s="52">
        <f>IF(Terrain[[#This Row],[MOTIF]]="",0,Terrain[[#This Row],[MONTANT CAF REALISE ]])</f>
        <v>0</v>
      </c>
      <c r="L117" s="52">
        <f>IF(Terrain[[#This Row],[MOTIF]]="",0,Terrain[[#This Row],[MONTANT DD ET AUTRES TAXES HTVA]])</f>
        <v>0</v>
      </c>
      <c r="M117" s="61">
        <f>SUM(Terrain[[#This Row],[MONTANT CAF REJETE]:[MONTANT DD ET AUTRES TAXES HTVA REJETE]])</f>
        <v>0</v>
      </c>
      <c r="N117" s="54"/>
      <c r="O117" s="51"/>
      <c r="P117" s="49">
        <f>Terrain[[#This Row],[COÛT TOTAL REALISE]]-Terrain[[#This Row],[COÛT TOTAL REJET]]</f>
        <v>0</v>
      </c>
    </row>
    <row r="118" spans="1:16">
      <c r="I118" s="35"/>
    </row>
    <row r="119" spans="1:16">
      <c r="I119" s="35"/>
    </row>
  </sheetData>
  <sheetProtection algorithmName="SHA-512" hashValue="Pki4+lO29Dc79iVimu58cBgajJDFAMP7JTp1Gl70SCWp8htw0j47JCOy2/PpXULOtjjr2jNbVfn5UgILIUI0xg==" saltValue="dnAuMSfbCtgkwRL8F18wxg==" spinCount="100000" sheet="1" objects="1" scenarios="1" insertHyperlinks="0"/>
  <mergeCells count="11">
    <mergeCell ref="J14:N14"/>
    <mergeCell ref="B14:B15"/>
    <mergeCell ref="C14:C15"/>
    <mergeCell ref="D14:D15"/>
    <mergeCell ref="E14:E15"/>
    <mergeCell ref="F14:H14"/>
    <mergeCell ref="D2:H2"/>
    <mergeCell ref="D4:H4"/>
    <mergeCell ref="D6:H6"/>
    <mergeCell ref="A9:N9"/>
    <mergeCell ref="A11:M11"/>
  </mergeCells>
  <phoneticPr fontId="15" type="noConversion"/>
  <conditionalFormatting sqref="A20:M117">
    <cfRule type="notContainsBlanks" dxfId="163" priority="4">
      <formula>LEN(TRIM(A20))&gt;0</formula>
    </cfRule>
  </conditionalFormatting>
  <conditionalFormatting sqref="D4">
    <cfRule type="notContainsBlanks" dxfId="162" priority="3">
      <formula>LEN(TRIM(D4))&gt;0</formula>
    </cfRule>
  </conditionalFormatting>
  <conditionalFormatting sqref="D6">
    <cfRule type="notContainsBlanks" dxfId="161" priority="2">
      <formula>LEN(TRIM(D6))&gt;0</formula>
    </cfRule>
  </conditionalFormatting>
  <conditionalFormatting sqref="D2">
    <cfRule type="notContainsBlanks" dxfId="160" priority="1">
      <formula>LEN(TRIM(D2))&gt;0</formula>
    </cfRule>
  </conditionalFormatting>
  <pageMargins left="0.7" right="0.7" top="0.75" bottom="0.75" header="0.3" footer="0.3"/>
  <pageSetup paperSize="9" orientation="portrait" r:id="rId1"/>
  <ignoredErrors>
    <ignoredError sqref="K19:M19 H19" calculatedColumn="1"/>
  </ignoredErrors>
  <legacy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848CDEB5-CBE7-4332-BA89-DB0AE0AD0FD0}">
          <x14:formula1>
            <xm:f>RESSOURCE!$B$3:$B$17</xm:f>
          </x14:formula1>
          <xm:sqref>J21:J117</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05C34C-E17E-456B-BC89-8D11B1AA2FAC}">
  <sheetPr codeName="Feuil6"/>
  <dimension ref="A1:P119"/>
  <sheetViews>
    <sheetView topLeftCell="A5" zoomScale="80" zoomScaleNormal="80" workbookViewId="0">
      <selection activeCell="G21" sqref="G21:G117"/>
    </sheetView>
  </sheetViews>
  <sheetFormatPr baseColWidth="10" defaultColWidth="10.625" defaultRowHeight="15"/>
  <cols>
    <col min="1" max="1" width="9.75" style="37" customWidth="1"/>
    <col min="2" max="2" width="16.875" style="37" bestFit="1" customWidth="1"/>
    <col min="3" max="3" width="30.75" style="37" customWidth="1"/>
    <col min="4" max="4" width="14.375" style="37" customWidth="1"/>
    <col min="5" max="5" width="25.625" style="37" customWidth="1"/>
    <col min="6" max="6" width="19.125" style="37" customWidth="1"/>
    <col min="7" max="7" width="19.25" style="37" customWidth="1"/>
    <col min="8" max="8" width="24.625" style="37" customWidth="1"/>
    <col min="9" max="9" width="9.25" style="38" customWidth="1"/>
    <col min="10" max="10" width="23.375" style="38" bestFit="1" customWidth="1"/>
    <col min="11" max="11" width="18.625" style="38" customWidth="1"/>
    <col min="12" max="12" width="20.625" style="38" customWidth="1"/>
    <col min="13" max="13" width="19.5" style="37" customWidth="1"/>
    <col min="14" max="14" width="15.75" style="37" customWidth="1"/>
    <col min="15" max="15" width="9.875" style="37" customWidth="1"/>
    <col min="16" max="16" width="21.375" style="39" bestFit="1" customWidth="1"/>
    <col min="17" max="16384" width="10.625" style="37"/>
  </cols>
  <sheetData>
    <row r="1" spans="1:16" s="29" customFormat="1" ht="22.9" customHeight="1">
      <c r="A1" s="64"/>
      <c r="B1" s="64"/>
      <c r="C1" s="64"/>
      <c r="D1" s="65"/>
      <c r="E1" s="64"/>
      <c r="F1" s="64"/>
      <c r="G1" s="64"/>
      <c r="H1" s="66"/>
      <c r="I1" s="64"/>
      <c r="J1" s="64"/>
      <c r="K1" s="64"/>
      <c r="L1" s="64"/>
      <c r="M1" s="64"/>
      <c r="N1" s="64"/>
      <c r="O1" s="64"/>
      <c r="P1" s="67"/>
    </row>
    <row r="2" spans="1:16" s="29" customFormat="1" ht="22.9" customHeight="1">
      <c r="A2" s="64"/>
      <c r="B2" s="64"/>
      <c r="C2" s="68" t="s">
        <v>4</v>
      </c>
      <c r="D2" s="255">
        <f>'GUIDE D''UTILISATION'!C2</f>
        <v>0</v>
      </c>
      <c r="E2" s="256"/>
      <c r="F2" s="256"/>
      <c r="G2" s="256"/>
      <c r="H2" s="257"/>
      <c r="I2" s="64"/>
      <c r="J2" s="64"/>
      <c r="K2" s="64"/>
      <c r="L2" s="64"/>
      <c r="M2" s="64"/>
      <c r="N2" s="64"/>
      <c r="O2" s="64"/>
      <c r="P2" s="67"/>
    </row>
    <row r="3" spans="1:16" s="29" customFormat="1" ht="22.9" customHeight="1">
      <c r="A3" s="64"/>
      <c r="B3" s="64"/>
      <c r="C3" s="64"/>
      <c r="D3" s="65"/>
      <c r="E3" s="64"/>
      <c r="F3" s="64"/>
      <c r="G3" s="64"/>
      <c r="H3" s="66"/>
      <c r="I3" s="64"/>
      <c r="J3" s="64"/>
      <c r="K3" s="64"/>
      <c r="L3" s="64"/>
      <c r="M3" s="64"/>
      <c r="N3" s="64"/>
      <c r="O3" s="64"/>
      <c r="P3" s="67"/>
    </row>
    <row r="4" spans="1:16" s="29" customFormat="1" ht="22.9" customHeight="1">
      <c r="A4" s="64"/>
      <c r="B4" s="64"/>
      <c r="C4" s="68" t="s">
        <v>5</v>
      </c>
      <c r="D4" s="255">
        <f>'GUIDE D''UTILISATION'!C4</f>
        <v>0</v>
      </c>
      <c r="E4" s="256"/>
      <c r="F4" s="256"/>
      <c r="G4" s="256"/>
      <c r="H4" s="257"/>
      <c r="I4" s="64"/>
      <c r="J4" s="64"/>
      <c r="K4" s="64"/>
      <c r="L4" s="64"/>
      <c r="M4" s="64"/>
      <c r="N4" s="64"/>
      <c r="O4" s="64"/>
      <c r="P4" s="67"/>
    </row>
    <row r="5" spans="1:16" s="29" customFormat="1" ht="22.9" customHeight="1">
      <c r="A5" s="64"/>
      <c r="B5" s="64"/>
      <c r="C5" s="64"/>
      <c r="D5" s="64"/>
      <c r="E5" s="64"/>
      <c r="F5" s="64"/>
      <c r="G5" s="64"/>
      <c r="H5" s="66"/>
      <c r="I5" s="64"/>
      <c r="J5" s="64"/>
      <c r="K5" s="64"/>
      <c r="L5" s="64"/>
      <c r="M5" s="64"/>
      <c r="N5" s="64"/>
      <c r="O5" s="64"/>
      <c r="P5" s="67"/>
    </row>
    <row r="6" spans="1:16" s="29" customFormat="1" ht="22.9" customHeight="1">
      <c r="A6" s="64"/>
      <c r="B6" s="64"/>
      <c r="C6" s="68" t="s">
        <v>6</v>
      </c>
      <c r="D6" s="227">
        <f>'GUIDE D''UTILISATION'!C6</f>
        <v>0</v>
      </c>
      <c r="E6" s="228"/>
      <c r="F6" s="228"/>
      <c r="G6" s="228"/>
      <c r="H6" s="229"/>
      <c r="I6" s="64"/>
      <c r="J6" s="64"/>
      <c r="K6" s="64"/>
      <c r="L6" s="64"/>
      <c r="M6" s="64"/>
      <c r="N6" s="64"/>
      <c r="O6" s="64"/>
      <c r="P6" s="67"/>
    </row>
    <row r="7" spans="1:16" s="29" customFormat="1" ht="22.9" customHeight="1">
      <c r="A7" s="64"/>
      <c r="B7" s="64"/>
      <c r="C7" s="64"/>
      <c r="D7" s="65"/>
      <c r="E7" s="64"/>
      <c r="F7" s="64"/>
      <c r="G7" s="64"/>
      <c r="H7" s="66"/>
      <c r="I7" s="64"/>
      <c r="J7" s="64"/>
      <c r="K7" s="64"/>
      <c r="L7" s="64"/>
      <c r="M7" s="64"/>
      <c r="N7" s="64"/>
      <c r="O7" s="64"/>
      <c r="P7" s="67"/>
    </row>
    <row r="8" spans="1:16" s="29" customFormat="1" ht="22.9" customHeight="1">
      <c r="A8" s="64"/>
      <c r="B8" s="64"/>
      <c r="C8" s="64"/>
      <c r="D8" s="65"/>
      <c r="E8" s="64"/>
      <c r="F8" s="64"/>
      <c r="G8" s="64"/>
      <c r="H8" s="66"/>
      <c r="I8" s="64"/>
      <c r="J8" s="64"/>
      <c r="K8" s="64"/>
      <c r="L8" s="64"/>
      <c r="M8" s="64"/>
      <c r="N8" s="64"/>
      <c r="O8" s="64"/>
      <c r="P8" s="67"/>
    </row>
    <row r="9" spans="1:16" s="29" customFormat="1" ht="22.9" customHeight="1">
      <c r="A9" s="230" t="s">
        <v>7</v>
      </c>
      <c r="B9" s="231"/>
      <c r="C9" s="231"/>
      <c r="D9" s="231"/>
      <c r="E9" s="231"/>
      <c r="F9" s="231"/>
      <c r="G9" s="231"/>
      <c r="H9" s="231"/>
      <c r="I9" s="231"/>
      <c r="J9" s="231"/>
      <c r="K9" s="231"/>
      <c r="L9" s="231"/>
      <c r="M9" s="231"/>
      <c r="N9" s="231"/>
      <c r="O9" s="69"/>
      <c r="P9" s="69"/>
    </row>
    <row r="10" spans="1:16" s="29" customFormat="1" ht="22.9" customHeight="1">
      <c r="A10" s="64"/>
      <c r="B10" s="64"/>
      <c r="C10" s="64"/>
      <c r="D10" s="65"/>
      <c r="E10" s="64"/>
      <c r="F10" s="64"/>
      <c r="G10" s="64"/>
      <c r="H10" s="66"/>
      <c r="I10" s="64"/>
      <c r="J10" s="64"/>
      <c r="K10" s="64"/>
      <c r="L10" s="64"/>
      <c r="M10" s="64"/>
      <c r="N10" s="64"/>
      <c r="O10" s="64"/>
      <c r="P10" s="67"/>
    </row>
    <row r="11" spans="1:16" s="29" customFormat="1" ht="22.9" customHeight="1">
      <c r="A11" s="232" t="s">
        <v>8</v>
      </c>
      <c r="B11" s="233"/>
      <c r="C11" s="233"/>
      <c r="D11" s="233"/>
      <c r="E11" s="233"/>
      <c r="F11" s="233"/>
      <c r="G11" s="233"/>
      <c r="H11" s="233"/>
      <c r="I11" s="233"/>
      <c r="J11" s="233"/>
      <c r="K11" s="233"/>
      <c r="L11" s="233"/>
      <c r="M11" s="233"/>
      <c r="N11" s="64"/>
      <c r="O11" s="64"/>
      <c r="P11" s="64"/>
    </row>
    <row r="12" spans="1:16" s="29" customFormat="1" ht="22.9" customHeight="1">
      <c r="A12" s="64"/>
      <c r="B12" s="64"/>
      <c r="C12" s="64"/>
      <c r="D12" s="65"/>
      <c r="E12" s="64"/>
      <c r="F12" s="64"/>
      <c r="G12" s="64"/>
      <c r="H12" s="66"/>
      <c r="I12" s="64"/>
      <c r="J12" s="64"/>
      <c r="K12" s="64"/>
      <c r="L12" s="64"/>
      <c r="M12" s="64"/>
      <c r="N12" s="64"/>
      <c r="O12" s="64"/>
      <c r="P12" s="67"/>
    </row>
    <row r="13" spans="1:16" s="29" customFormat="1" ht="22.9" customHeight="1">
      <c r="A13" s="64"/>
      <c r="B13" s="64"/>
      <c r="C13" s="64"/>
      <c r="D13" s="65"/>
      <c r="E13" s="64"/>
      <c r="F13" s="64"/>
      <c r="G13" s="64"/>
      <c r="H13" s="66"/>
      <c r="I13" s="64"/>
      <c r="J13" s="64"/>
      <c r="K13" s="64"/>
      <c r="L13" s="64"/>
      <c r="M13" s="64"/>
      <c r="N13" s="64"/>
      <c r="O13" s="64"/>
      <c r="P13" s="70" t="s">
        <v>9</v>
      </c>
    </row>
    <row r="14" spans="1:16" s="35" customFormat="1" ht="22.9" customHeight="1">
      <c r="A14" s="71"/>
      <c r="B14" s="234" t="s">
        <v>6</v>
      </c>
      <c r="C14" s="234" t="s">
        <v>10</v>
      </c>
      <c r="D14" s="235" t="s">
        <v>11</v>
      </c>
      <c r="E14" s="236" t="s">
        <v>12</v>
      </c>
      <c r="F14" s="238" t="s">
        <v>64</v>
      </c>
      <c r="G14" s="239"/>
      <c r="H14" s="240"/>
      <c r="I14" s="71"/>
      <c r="J14" s="226" t="s">
        <v>13</v>
      </c>
      <c r="K14" s="226"/>
      <c r="L14" s="226"/>
      <c r="M14" s="226"/>
      <c r="N14" s="226"/>
      <c r="O14" s="71"/>
      <c r="P14" s="71"/>
    </row>
    <row r="15" spans="1:16" s="35" customFormat="1" ht="37.15" customHeight="1">
      <c r="A15" s="71"/>
      <c r="B15" s="234"/>
      <c r="C15" s="234"/>
      <c r="D15" s="235"/>
      <c r="E15" s="237"/>
      <c r="F15" s="72" t="s">
        <v>65</v>
      </c>
      <c r="G15" s="73" t="s">
        <v>66</v>
      </c>
      <c r="H15" s="74" t="s">
        <v>67</v>
      </c>
      <c r="I15" s="71"/>
      <c r="J15" s="75" t="s">
        <v>0</v>
      </c>
      <c r="K15" s="75" t="s">
        <v>65</v>
      </c>
      <c r="L15" s="75" t="s">
        <v>71</v>
      </c>
      <c r="M15" s="76" t="s">
        <v>72</v>
      </c>
      <c r="N15" s="77" t="s">
        <v>1</v>
      </c>
      <c r="O15" s="71"/>
      <c r="P15" s="78" t="s">
        <v>14</v>
      </c>
    </row>
    <row r="16" spans="1:16">
      <c r="A16" s="51"/>
      <c r="B16" s="51"/>
      <c r="C16" s="51"/>
      <c r="D16" s="51"/>
      <c r="E16" s="51"/>
      <c r="F16" s="51"/>
      <c r="G16" s="51"/>
      <c r="H16" s="51"/>
      <c r="I16" s="71"/>
      <c r="J16" s="79"/>
      <c r="K16" s="51"/>
      <c r="L16" s="51"/>
      <c r="M16" s="51"/>
      <c r="N16" s="51"/>
      <c r="O16" s="51"/>
      <c r="P16" s="80"/>
    </row>
    <row r="17" spans="1:16" s="40" customFormat="1" ht="14.25">
      <c r="A17" s="81" t="s">
        <v>19</v>
      </c>
      <c r="B17" s="81" t="s">
        <v>6</v>
      </c>
      <c r="C17" s="81" t="s">
        <v>10</v>
      </c>
      <c r="D17" s="81" t="s">
        <v>11</v>
      </c>
      <c r="E17" s="81" t="s">
        <v>12</v>
      </c>
      <c r="F17" s="81" t="s">
        <v>65</v>
      </c>
      <c r="G17" s="81" t="s">
        <v>66</v>
      </c>
      <c r="H17" s="81" t="s">
        <v>67</v>
      </c>
      <c r="I17" s="82" t="s">
        <v>2</v>
      </c>
      <c r="J17" s="81" t="s">
        <v>0</v>
      </c>
      <c r="K17" s="81" t="s">
        <v>68</v>
      </c>
      <c r="L17" s="81" t="s">
        <v>69</v>
      </c>
      <c r="M17" s="81" t="s">
        <v>70</v>
      </c>
      <c r="N17" s="81" t="s">
        <v>1</v>
      </c>
      <c r="O17" s="81" t="s">
        <v>3</v>
      </c>
      <c r="P17" s="81" t="s">
        <v>14</v>
      </c>
    </row>
    <row r="18" spans="1:16" thickBot="1">
      <c r="A18" s="51"/>
      <c r="B18" s="51"/>
      <c r="C18" s="51"/>
      <c r="D18" s="51"/>
      <c r="E18" s="51"/>
      <c r="F18" s="51"/>
      <c r="G18" s="51"/>
      <c r="H18" s="79"/>
      <c r="I18" s="71"/>
      <c r="J18" s="79"/>
      <c r="K18" s="79"/>
      <c r="L18" s="79"/>
      <c r="M18" s="79"/>
      <c r="N18" s="54"/>
      <c r="O18" s="51"/>
      <c r="P18" s="79"/>
    </row>
    <row r="19" spans="1:16" ht="15.75" thickBot="1">
      <c r="A19" s="51"/>
      <c r="B19" s="83" t="s">
        <v>54</v>
      </c>
      <c r="C19" s="51"/>
      <c r="D19" s="51"/>
      <c r="E19" s="51"/>
      <c r="F19" s="125">
        <f t="shared" ref="F19:H19" si="0">SUM(F20:F213)</f>
        <v>0</v>
      </c>
      <c r="G19" s="125">
        <f t="shared" si="0"/>
        <v>0</v>
      </c>
      <c r="H19" s="49">
        <f t="shared" si="0"/>
        <v>0</v>
      </c>
      <c r="I19" s="71"/>
      <c r="J19" s="127"/>
      <c r="K19" s="49">
        <f>SUM(K20:K213)</f>
        <v>0</v>
      </c>
      <c r="L19" s="49">
        <f>SUM(L20:L213)</f>
        <v>0</v>
      </c>
      <c r="M19" s="49">
        <f>SUM(M20:M213)</f>
        <v>0</v>
      </c>
      <c r="N19" s="50" t="e">
        <f>M19/H19</f>
        <v>#DIV/0!</v>
      </c>
      <c r="O19" s="51"/>
      <c r="P19" s="49">
        <f>SUM(P20:P213)</f>
        <v>0</v>
      </c>
    </row>
    <row r="20" spans="1:16" ht="15.75" thickBot="1">
      <c r="A20" s="218" t="str">
        <f>IF(ISBLANK(Construction[[#This Row],[DATE]]),"",ROW(Construction[[#This Row],[NUM]])-ROW($A$19))</f>
        <v/>
      </c>
      <c r="B20" s="46"/>
      <c r="C20" s="128"/>
      <c r="D20" s="129"/>
      <c r="E20" s="128"/>
      <c r="F20" s="121"/>
      <c r="G20" s="121"/>
      <c r="H20" s="123">
        <f>SUM(Construction[[#This Row],[MONTANT CAF REALISE ]:[MONTANT DD ET AUTRES TAXES HTVA]])</f>
        <v>0</v>
      </c>
      <c r="I20" s="35"/>
      <c r="J20" s="119"/>
      <c r="K20" s="117">
        <f>IF(Construction[[#This Row],[MOTIF]]="",0,Construction[[#This Row],[MONTANT CAF REALISE ]])</f>
        <v>0</v>
      </c>
      <c r="L20" s="52">
        <f>IF(Construction[[#This Row],[MOTIF]]="",0,Construction[[#This Row],[MONTANT DD ET AUTRES TAXES HTVA]])</f>
        <v>0</v>
      </c>
      <c r="M20" s="53">
        <f>SUM(Construction[[#This Row],[MONTANT CAF REJETE]:[MONTANT DD ET AUTRES TAXES HTVA REJETE]])</f>
        <v>0</v>
      </c>
      <c r="N20" s="54"/>
      <c r="O20" s="51"/>
      <c r="P20" s="49">
        <f>Construction[[#This Row],[COÛT TOTAL REALISE]]-Construction[[#This Row],[COÛT TOTAL REJET]]</f>
        <v>0</v>
      </c>
    </row>
    <row r="21" spans="1:16" ht="15.75" thickBot="1">
      <c r="A21" s="218" t="str">
        <f>IF(ISBLANK(Construction[[#This Row],[DATE]]),"",ROW(Construction[[#This Row],[NUM]])-ROW($A$19))</f>
        <v/>
      </c>
      <c r="B21" s="47"/>
      <c r="C21" s="128"/>
      <c r="D21" s="129"/>
      <c r="E21" s="128"/>
      <c r="F21" s="121"/>
      <c r="G21" s="121"/>
      <c r="H21" s="123">
        <f>SUM(Construction[[#This Row],[MONTANT CAF REALISE ]:[MONTANT DD ET AUTRES TAXES HTVA]])</f>
        <v>0</v>
      </c>
      <c r="I21" s="35"/>
      <c r="J21" s="119"/>
      <c r="K21" s="117">
        <f>IF(Construction[[#This Row],[MOTIF]]="",0,Construction[[#This Row],[MONTANT CAF REALISE ]])</f>
        <v>0</v>
      </c>
      <c r="L21" s="52">
        <f>IF(Construction[[#This Row],[MOTIF]]="",0,Construction[[#This Row],[MONTANT DD ET AUTRES TAXES HTVA]])</f>
        <v>0</v>
      </c>
      <c r="M21" s="53">
        <f>SUM(Construction[[#This Row],[MONTANT CAF REJETE]:[MONTANT DD ET AUTRES TAXES HTVA REJETE]])</f>
        <v>0</v>
      </c>
      <c r="N21" s="54"/>
      <c r="O21" s="51"/>
      <c r="P21" s="49">
        <f>Construction[[#This Row],[COÛT TOTAL REALISE]]-Construction[[#This Row],[COÛT TOTAL REJET]]</f>
        <v>0</v>
      </c>
    </row>
    <row r="22" spans="1:16" ht="15.75" thickBot="1">
      <c r="A22" s="218" t="str">
        <f>IF(ISBLANK(Construction[[#This Row],[DATE]]),"",ROW(Construction[[#This Row],[NUM]])-ROW($A$19))</f>
        <v/>
      </c>
      <c r="B22" s="47"/>
      <c r="C22" s="128"/>
      <c r="D22" s="129"/>
      <c r="E22" s="128"/>
      <c r="F22" s="121"/>
      <c r="G22" s="121"/>
      <c r="H22" s="124">
        <f>SUM(Construction[[#This Row],[MONTANT CAF REALISE ]:[MONTANT DD ET AUTRES TAXES HTVA]])</f>
        <v>0</v>
      </c>
      <c r="I22" s="35"/>
      <c r="J22" s="119"/>
      <c r="K22" s="55">
        <f>IF(Construction[[#This Row],[MOTIF]]="",0,Construction[[#This Row],[MONTANT CAF REALISE ]])</f>
        <v>0</v>
      </c>
      <c r="L22" s="55">
        <f>IF(Construction[[#This Row],[MOTIF]]="",0,Construction[[#This Row],[MONTANT DD ET AUTRES TAXES HTVA]])</f>
        <v>0</v>
      </c>
      <c r="M22" s="56">
        <f>SUM(Construction[[#This Row],[MONTANT CAF REJETE]:[MONTANT DD ET AUTRES TAXES HTVA REJETE]])</f>
        <v>0</v>
      </c>
      <c r="N22" s="54"/>
      <c r="O22" s="51"/>
      <c r="P22" s="49">
        <f>Construction[[#This Row],[COÛT TOTAL REALISE]]-Construction[[#This Row],[COÛT TOTAL REJET]]</f>
        <v>0</v>
      </c>
    </row>
    <row r="23" spans="1:16" ht="15.75" thickBot="1">
      <c r="A23" s="218" t="str">
        <f>IF(ISBLANK(Construction[[#This Row],[DATE]]),"",ROW(Construction[[#This Row],[NUM]])-ROW($A$19))</f>
        <v/>
      </c>
      <c r="B23" s="47"/>
      <c r="C23" s="128"/>
      <c r="D23" s="129"/>
      <c r="E23" s="128"/>
      <c r="F23" s="121"/>
      <c r="G23" s="121"/>
      <c r="H23" s="124">
        <f>SUM(Construction[[#This Row],[MONTANT CAF REALISE ]:[MONTANT DD ET AUTRES TAXES HTVA]])</f>
        <v>0</v>
      </c>
      <c r="I23" s="35"/>
      <c r="J23" s="119"/>
      <c r="K23" s="55">
        <f>IF(Construction[[#This Row],[MOTIF]]="",0,Construction[[#This Row],[MONTANT CAF REALISE ]])</f>
        <v>0</v>
      </c>
      <c r="L23" s="55">
        <f>IF(Construction[[#This Row],[MOTIF]]="",0,Construction[[#This Row],[MONTANT DD ET AUTRES TAXES HTVA]])</f>
        <v>0</v>
      </c>
      <c r="M23" s="56">
        <f>SUM(Construction[[#This Row],[MONTANT CAF REJETE]:[MONTANT DD ET AUTRES TAXES HTVA REJETE]])</f>
        <v>0</v>
      </c>
      <c r="N23" s="54"/>
      <c r="O23" s="51"/>
      <c r="P23" s="49">
        <f>Construction[[#This Row],[COÛT TOTAL REALISE]]-Construction[[#This Row],[COÛT TOTAL REJET]]</f>
        <v>0</v>
      </c>
    </row>
    <row r="24" spans="1:16" ht="15.75" thickBot="1">
      <c r="A24" s="218" t="str">
        <f>IF(ISBLANK(Construction[[#This Row],[DATE]]),"",ROW(Construction[[#This Row],[NUM]])-ROW($A$19))</f>
        <v/>
      </c>
      <c r="B24" s="47"/>
      <c r="C24" s="128"/>
      <c r="D24" s="129"/>
      <c r="E24" s="128"/>
      <c r="F24" s="121"/>
      <c r="G24" s="121"/>
      <c r="H24" s="124">
        <f>SUM(Construction[[#This Row],[MONTANT CAF REALISE ]:[MONTANT DD ET AUTRES TAXES HTVA]])</f>
        <v>0</v>
      </c>
      <c r="I24" s="35"/>
      <c r="J24" s="119"/>
      <c r="K24" s="55">
        <f>IF(Construction[[#This Row],[MOTIF]]="",0,Construction[[#This Row],[MONTANT CAF REALISE ]])</f>
        <v>0</v>
      </c>
      <c r="L24" s="55">
        <f>IF(Construction[[#This Row],[MOTIF]]="",0,Construction[[#This Row],[MONTANT DD ET AUTRES TAXES HTVA]])</f>
        <v>0</v>
      </c>
      <c r="M24" s="56">
        <f>SUM(Construction[[#This Row],[MONTANT CAF REJETE]:[MONTANT DD ET AUTRES TAXES HTVA REJETE]])</f>
        <v>0</v>
      </c>
      <c r="N24" s="54"/>
      <c r="O24" s="51"/>
      <c r="P24" s="49">
        <f>Construction[[#This Row],[COÛT TOTAL REALISE]]-Construction[[#This Row],[COÛT TOTAL REJET]]</f>
        <v>0</v>
      </c>
    </row>
    <row r="25" spans="1:16" ht="15.75" thickBot="1">
      <c r="A25" s="218" t="str">
        <f>IF(ISBLANK(Construction[[#This Row],[DATE]]),"",ROW(Construction[[#This Row],[NUM]])-ROW($A$19))</f>
        <v/>
      </c>
      <c r="B25" s="47"/>
      <c r="C25" s="128"/>
      <c r="D25" s="129"/>
      <c r="E25" s="128"/>
      <c r="F25" s="121"/>
      <c r="G25" s="121"/>
      <c r="H25" s="124">
        <f>SUM(Construction[[#This Row],[MONTANT CAF REALISE ]:[MONTANT DD ET AUTRES TAXES HTVA]])</f>
        <v>0</v>
      </c>
      <c r="I25" s="35"/>
      <c r="J25" s="119"/>
      <c r="K25" s="55">
        <f>IF(Construction[[#This Row],[MOTIF]]="",0,Construction[[#This Row],[MONTANT CAF REALISE ]])</f>
        <v>0</v>
      </c>
      <c r="L25" s="55">
        <f>IF(Construction[[#This Row],[MOTIF]]="",0,Construction[[#This Row],[MONTANT DD ET AUTRES TAXES HTVA]])</f>
        <v>0</v>
      </c>
      <c r="M25" s="56">
        <f>SUM(Construction[[#This Row],[MONTANT CAF REJETE]:[MONTANT DD ET AUTRES TAXES HTVA REJETE]])</f>
        <v>0</v>
      </c>
      <c r="N25" s="54"/>
      <c r="O25" s="51"/>
      <c r="P25" s="49">
        <f>Construction[[#This Row],[COÛT TOTAL REALISE]]-Construction[[#This Row],[COÛT TOTAL REJET]]</f>
        <v>0</v>
      </c>
    </row>
    <row r="26" spans="1:16" ht="15.75" thickBot="1">
      <c r="A26" s="218" t="str">
        <f>IF(ISBLANK(Construction[[#This Row],[DATE]]),"",ROW(Construction[[#This Row],[NUM]])-ROW($A$19))</f>
        <v/>
      </c>
      <c r="B26" s="47"/>
      <c r="C26" s="128"/>
      <c r="D26" s="129"/>
      <c r="E26" s="128"/>
      <c r="F26" s="121"/>
      <c r="G26" s="121"/>
      <c r="H26" s="124">
        <f>SUM(Construction[[#This Row],[MONTANT CAF REALISE ]:[MONTANT DD ET AUTRES TAXES HTVA]])</f>
        <v>0</v>
      </c>
      <c r="I26" s="35"/>
      <c r="J26" s="119"/>
      <c r="K26" s="55">
        <f>IF(Construction[[#This Row],[MOTIF]]="",0,Construction[[#This Row],[MONTANT CAF REALISE ]])</f>
        <v>0</v>
      </c>
      <c r="L26" s="55">
        <f>IF(Construction[[#This Row],[MOTIF]]="",0,Construction[[#This Row],[MONTANT DD ET AUTRES TAXES HTVA]])</f>
        <v>0</v>
      </c>
      <c r="M26" s="56">
        <f>SUM(Construction[[#This Row],[MONTANT CAF REJETE]:[MONTANT DD ET AUTRES TAXES HTVA REJETE]])</f>
        <v>0</v>
      </c>
      <c r="N26" s="54"/>
      <c r="O26" s="51"/>
      <c r="P26" s="49">
        <f>Construction[[#This Row],[COÛT TOTAL REALISE]]-Construction[[#This Row],[COÛT TOTAL REJET]]</f>
        <v>0</v>
      </c>
    </row>
    <row r="27" spans="1:16" ht="15.75" thickBot="1">
      <c r="A27" s="218" t="str">
        <f>IF(ISBLANK(Construction[[#This Row],[DATE]]),"",ROW(Construction[[#This Row],[NUM]])-ROW($A$19))</f>
        <v/>
      </c>
      <c r="B27" s="47"/>
      <c r="C27" s="128"/>
      <c r="D27" s="129"/>
      <c r="E27" s="128"/>
      <c r="F27" s="121"/>
      <c r="G27" s="121"/>
      <c r="H27" s="124">
        <f>SUM(Construction[[#This Row],[MONTANT CAF REALISE ]:[MONTANT DD ET AUTRES TAXES HTVA]])</f>
        <v>0</v>
      </c>
      <c r="I27" s="35"/>
      <c r="J27" s="119"/>
      <c r="K27" s="55">
        <f>IF(Construction[[#This Row],[MOTIF]]="",0,Construction[[#This Row],[MONTANT CAF REALISE ]])</f>
        <v>0</v>
      </c>
      <c r="L27" s="55">
        <f>IF(Construction[[#This Row],[MOTIF]]="",0,Construction[[#This Row],[MONTANT DD ET AUTRES TAXES HTVA]])</f>
        <v>0</v>
      </c>
      <c r="M27" s="56">
        <f>SUM(Construction[[#This Row],[MONTANT CAF REJETE]:[MONTANT DD ET AUTRES TAXES HTVA REJETE]])</f>
        <v>0</v>
      </c>
      <c r="N27" s="54"/>
      <c r="O27" s="51"/>
      <c r="P27" s="49">
        <f>Construction[[#This Row],[COÛT TOTAL REALISE]]-Construction[[#This Row],[COÛT TOTAL REJET]]</f>
        <v>0</v>
      </c>
    </row>
    <row r="28" spans="1:16" ht="15.75" thickBot="1">
      <c r="A28" s="218" t="str">
        <f>IF(ISBLANK(Construction[[#This Row],[DATE]]),"",ROW(Construction[[#This Row],[NUM]])-ROW($A$19))</f>
        <v/>
      </c>
      <c r="B28" s="47"/>
      <c r="C28" s="128"/>
      <c r="D28" s="129"/>
      <c r="E28" s="128"/>
      <c r="F28" s="121"/>
      <c r="G28" s="121"/>
      <c r="H28" s="124">
        <f>SUM(Construction[[#This Row],[MONTANT CAF REALISE ]:[MONTANT DD ET AUTRES TAXES HTVA]])</f>
        <v>0</v>
      </c>
      <c r="I28" s="35"/>
      <c r="J28" s="119"/>
      <c r="K28" s="55">
        <f>IF(Construction[[#This Row],[MOTIF]]="",0,Construction[[#This Row],[MONTANT CAF REALISE ]])</f>
        <v>0</v>
      </c>
      <c r="L28" s="55">
        <f>IF(Construction[[#This Row],[MOTIF]]="",0,Construction[[#This Row],[MONTANT DD ET AUTRES TAXES HTVA]])</f>
        <v>0</v>
      </c>
      <c r="M28" s="56">
        <f>SUM(Construction[[#This Row],[MONTANT CAF REJETE]:[MONTANT DD ET AUTRES TAXES HTVA REJETE]])</f>
        <v>0</v>
      </c>
      <c r="N28" s="54"/>
      <c r="O28" s="51"/>
      <c r="P28" s="49">
        <f>Construction[[#This Row],[COÛT TOTAL REALISE]]-Construction[[#This Row],[COÛT TOTAL REJET]]</f>
        <v>0</v>
      </c>
    </row>
    <row r="29" spans="1:16" ht="15.75" thickBot="1">
      <c r="A29" s="218" t="str">
        <f>IF(ISBLANK(Construction[[#This Row],[DATE]]),"",ROW(Construction[[#This Row],[NUM]])-ROW($A$19))</f>
        <v/>
      </c>
      <c r="B29" s="47"/>
      <c r="C29" s="128"/>
      <c r="D29" s="129"/>
      <c r="E29" s="128"/>
      <c r="F29" s="121"/>
      <c r="G29" s="121"/>
      <c r="H29" s="124">
        <f>SUM(Construction[[#This Row],[MONTANT CAF REALISE ]:[MONTANT DD ET AUTRES TAXES HTVA]])</f>
        <v>0</v>
      </c>
      <c r="I29" s="35"/>
      <c r="J29" s="119"/>
      <c r="K29" s="55">
        <f>IF(Construction[[#This Row],[MOTIF]]="",0,Construction[[#This Row],[MONTANT CAF REALISE ]])</f>
        <v>0</v>
      </c>
      <c r="L29" s="55">
        <f>IF(Construction[[#This Row],[MOTIF]]="",0,Construction[[#This Row],[MONTANT DD ET AUTRES TAXES HTVA]])</f>
        <v>0</v>
      </c>
      <c r="M29" s="56">
        <f>SUM(Construction[[#This Row],[MONTANT CAF REJETE]:[MONTANT DD ET AUTRES TAXES HTVA REJETE]])</f>
        <v>0</v>
      </c>
      <c r="N29" s="54"/>
      <c r="O29" s="51"/>
      <c r="P29" s="49">
        <f>Construction[[#This Row],[COÛT TOTAL REALISE]]-Construction[[#This Row],[COÛT TOTAL REJET]]</f>
        <v>0</v>
      </c>
    </row>
    <row r="30" spans="1:16" ht="15.75" thickBot="1">
      <c r="A30" s="218" t="str">
        <f>IF(ISBLANK(Construction[[#This Row],[DATE]]),"",ROW(Construction[[#This Row],[NUM]])-ROW($A$19))</f>
        <v/>
      </c>
      <c r="B30" s="47"/>
      <c r="C30" s="128"/>
      <c r="D30" s="129"/>
      <c r="E30" s="128"/>
      <c r="F30" s="121"/>
      <c r="G30" s="121"/>
      <c r="H30" s="124">
        <f>SUM(Construction[[#This Row],[MONTANT CAF REALISE ]:[MONTANT DD ET AUTRES TAXES HTVA]])</f>
        <v>0</v>
      </c>
      <c r="I30" s="35"/>
      <c r="J30" s="119"/>
      <c r="K30" s="55">
        <f>IF(Construction[[#This Row],[MOTIF]]="",0,Construction[[#This Row],[MONTANT CAF REALISE ]])</f>
        <v>0</v>
      </c>
      <c r="L30" s="55">
        <f>IF(Construction[[#This Row],[MOTIF]]="",0,Construction[[#This Row],[MONTANT DD ET AUTRES TAXES HTVA]])</f>
        <v>0</v>
      </c>
      <c r="M30" s="56">
        <f>SUM(Construction[[#This Row],[MONTANT CAF REJETE]:[MONTANT DD ET AUTRES TAXES HTVA REJETE]])</f>
        <v>0</v>
      </c>
      <c r="N30" s="54"/>
      <c r="O30" s="51"/>
      <c r="P30" s="49">
        <f>Construction[[#This Row],[COÛT TOTAL REALISE]]-Construction[[#This Row],[COÛT TOTAL REJET]]</f>
        <v>0</v>
      </c>
    </row>
    <row r="31" spans="1:16" ht="15.75" thickBot="1">
      <c r="A31" s="218" t="str">
        <f>IF(ISBLANK(Construction[[#This Row],[DATE]]),"",ROW(Construction[[#This Row],[NUM]])-ROW($A$19))</f>
        <v/>
      </c>
      <c r="B31" s="47"/>
      <c r="C31" s="128"/>
      <c r="D31" s="129"/>
      <c r="E31" s="128"/>
      <c r="F31" s="121"/>
      <c r="G31" s="121"/>
      <c r="H31" s="124">
        <f>SUM(Construction[[#This Row],[MONTANT CAF REALISE ]:[MONTANT DD ET AUTRES TAXES HTVA]])</f>
        <v>0</v>
      </c>
      <c r="I31" s="35"/>
      <c r="J31" s="119"/>
      <c r="K31" s="55">
        <f>IF(Construction[[#This Row],[MOTIF]]="",0,Construction[[#This Row],[MONTANT CAF REALISE ]])</f>
        <v>0</v>
      </c>
      <c r="L31" s="55">
        <f>IF(Construction[[#This Row],[MOTIF]]="",0,Construction[[#This Row],[MONTANT DD ET AUTRES TAXES HTVA]])</f>
        <v>0</v>
      </c>
      <c r="M31" s="56">
        <f>SUM(Construction[[#This Row],[MONTANT CAF REJETE]:[MONTANT DD ET AUTRES TAXES HTVA REJETE]])</f>
        <v>0</v>
      </c>
      <c r="N31" s="54"/>
      <c r="O31" s="51"/>
      <c r="P31" s="49">
        <f>Construction[[#This Row],[COÛT TOTAL REALISE]]-Construction[[#This Row],[COÛT TOTAL REJET]]</f>
        <v>0</v>
      </c>
    </row>
    <row r="32" spans="1:16" ht="15.75" thickBot="1">
      <c r="A32" s="218" t="str">
        <f>IF(ISBLANK(Construction[[#This Row],[DATE]]),"",ROW(Construction[[#This Row],[NUM]])-ROW($A$19))</f>
        <v/>
      </c>
      <c r="B32" s="47"/>
      <c r="C32" s="128"/>
      <c r="D32" s="129"/>
      <c r="E32" s="128"/>
      <c r="F32" s="121"/>
      <c r="G32" s="121"/>
      <c r="H32" s="124">
        <f>SUM(Construction[[#This Row],[MONTANT CAF REALISE ]:[MONTANT DD ET AUTRES TAXES HTVA]])</f>
        <v>0</v>
      </c>
      <c r="I32" s="35"/>
      <c r="J32" s="119"/>
      <c r="K32" s="55">
        <f>IF(Construction[[#This Row],[MOTIF]]="",0,Construction[[#This Row],[MONTANT CAF REALISE ]])</f>
        <v>0</v>
      </c>
      <c r="L32" s="55">
        <f>IF(Construction[[#This Row],[MOTIF]]="",0,Construction[[#This Row],[MONTANT DD ET AUTRES TAXES HTVA]])</f>
        <v>0</v>
      </c>
      <c r="M32" s="56">
        <f>SUM(Construction[[#This Row],[MONTANT CAF REJETE]:[MONTANT DD ET AUTRES TAXES HTVA REJETE]])</f>
        <v>0</v>
      </c>
      <c r="N32" s="54"/>
      <c r="O32" s="51"/>
      <c r="P32" s="49">
        <f>Construction[[#This Row],[COÛT TOTAL REALISE]]-Construction[[#This Row],[COÛT TOTAL REJET]]</f>
        <v>0</v>
      </c>
    </row>
    <row r="33" spans="1:16" ht="15.75" thickBot="1">
      <c r="A33" s="218" t="str">
        <f>IF(ISBLANK(Construction[[#This Row],[DATE]]),"",ROW(Construction[[#This Row],[NUM]])-ROW($A$19))</f>
        <v/>
      </c>
      <c r="B33" s="47"/>
      <c r="C33" s="128"/>
      <c r="D33" s="129"/>
      <c r="E33" s="128"/>
      <c r="F33" s="121"/>
      <c r="G33" s="121"/>
      <c r="H33" s="124">
        <f>SUM(Construction[[#This Row],[MONTANT CAF REALISE ]:[MONTANT DD ET AUTRES TAXES HTVA]])</f>
        <v>0</v>
      </c>
      <c r="I33" s="35"/>
      <c r="J33" s="119"/>
      <c r="K33" s="55">
        <f>IF(Construction[[#This Row],[MOTIF]]="",0,Construction[[#This Row],[MONTANT CAF REALISE ]])</f>
        <v>0</v>
      </c>
      <c r="L33" s="55">
        <f>IF(Construction[[#This Row],[MOTIF]]="",0,Construction[[#This Row],[MONTANT DD ET AUTRES TAXES HTVA]])</f>
        <v>0</v>
      </c>
      <c r="M33" s="56">
        <f>SUM(Construction[[#This Row],[MONTANT CAF REJETE]:[MONTANT DD ET AUTRES TAXES HTVA REJETE]])</f>
        <v>0</v>
      </c>
      <c r="N33" s="54"/>
      <c r="O33" s="51"/>
      <c r="P33" s="49">
        <f>Construction[[#This Row],[COÛT TOTAL REALISE]]-Construction[[#This Row],[COÛT TOTAL REJET]]</f>
        <v>0</v>
      </c>
    </row>
    <row r="34" spans="1:16" ht="15.75" thickBot="1">
      <c r="A34" s="218" t="str">
        <f>IF(ISBLANK(Construction[[#This Row],[DATE]]),"",ROW(Construction[[#This Row],[NUM]])-ROW($A$19))</f>
        <v/>
      </c>
      <c r="B34" s="47"/>
      <c r="C34" s="128"/>
      <c r="D34" s="129"/>
      <c r="E34" s="128"/>
      <c r="F34" s="121"/>
      <c r="G34" s="121"/>
      <c r="H34" s="124">
        <f>SUM(Construction[[#This Row],[MONTANT CAF REALISE ]:[MONTANT DD ET AUTRES TAXES HTVA]])</f>
        <v>0</v>
      </c>
      <c r="I34" s="35"/>
      <c r="J34" s="119"/>
      <c r="K34" s="55">
        <f>IF(Construction[[#This Row],[MOTIF]]="",0,Construction[[#This Row],[MONTANT CAF REALISE ]])</f>
        <v>0</v>
      </c>
      <c r="L34" s="55">
        <f>IF(Construction[[#This Row],[MOTIF]]="",0,Construction[[#This Row],[MONTANT DD ET AUTRES TAXES HTVA]])</f>
        <v>0</v>
      </c>
      <c r="M34" s="56">
        <f>SUM(Construction[[#This Row],[MONTANT CAF REJETE]:[MONTANT DD ET AUTRES TAXES HTVA REJETE]])</f>
        <v>0</v>
      </c>
      <c r="N34" s="54"/>
      <c r="O34" s="51"/>
      <c r="P34" s="49">
        <f>Construction[[#This Row],[COÛT TOTAL REALISE]]-Construction[[#This Row],[COÛT TOTAL REJET]]</f>
        <v>0</v>
      </c>
    </row>
    <row r="35" spans="1:16" ht="15.75" thickBot="1">
      <c r="A35" s="218" t="str">
        <f>IF(ISBLANK(Construction[[#This Row],[DATE]]),"",ROW(Construction[[#This Row],[NUM]])-ROW($A$19))</f>
        <v/>
      </c>
      <c r="B35" s="47"/>
      <c r="C35" s="128"/>
      <c r="D35" s="129"/>
      <c r="E35" s="128"/>
      <c r="F35" s="121"/>
      <c r="G35" s="121"/>
      <c r="H35" s="124">
        <f>SUM(Construction[[#This Row],[MONTANT CAF REALISE ]:[MONTANT DD ET AUTRES TAXES HTVA]])</f>
        <v>0</v>
      </c>
      <c r="I35" s="35"/>
      <c r="J35" s="119"/>
      <c r="K35" s="55">
        <f>IF(Construction[[#This Row],[MOTIF]]="",0,Construction[[#This Row],[MONTANT CAF REALISE ]])</f>
        <v>0</v>
      </c>
      <c r="L35" s="55">
        <f>IF(Construction[[#This Row],[MOTIF]]="",0,Construction[[#This Row],[MONTANT DD ET AUTRES TAXES HTVA]])</f>
        <v>0</v>
      </c>
      <c r="M35" s="56">
        <f>SUM(Construction[[#This Row],[MONTANT CAF REJETE]:[MONTANT DD ET AUTRES TAXES HTVA REJETE]])</f>
        <v>0</v>
      </c>
      <c r="N35" s="54"/>
      <c r="O35" s="51"/>
      <c r="P35" s="49">
        <f>Construction[[#This Row],[COÛT TOTAL REALISE]]-Construction[[#This Row],[COÛT TOTAL REJET]]</f>
        <v>0</v>
      </c>
    </row>
    <row r="36" spans="1:16" ht="15.75" thickBot="1">
      <c r="A36" s="218" t="str">
        <f>IF(ISBLANK(Construction[[#This Row],[DATE]]),"",ROW(Construction[[#This Row],[NUM]])-ROW($A$19))</f>
        <v/>
      </c>
      <c r="B36" s="47"/>
      <c r="C36" s="128"/>
      <c r="D36" s="129"/>
      <c r="E36" s="128"/>
      <c r="F36" s="121"/>
      <c r="G36" s="121"/>
      <c r="H36" s="124">
        <f>SUM(Construction[[#This Row],[MONTANT CAF REALISE ]:[MONTANT DD ET AUTRES TAXES HTVA]])</f>
        <v>0</v>
      </c>
      <c r="I36" s="35"/>
      <c r="J36" s="119"/>
      <c r="K36" s="55">
        <f>IF(Construction[[#This Row],[MOTIF]]="",0,Construction[[#This Row],[MONTANT CAF REALISE ]])</f>
        <v>0</v>
      </c>
      <c r="L36" s="55">
        <f>IF(Construction[[#This Row],[MOTIF]]="",0,Construction[[#This Row],[MONTANT DD ET AUTRES TAXES HTVA]])</f>
        <v>0</v>
      </c>
      <c r="M36" s="56">
        <f>SUM(Construction[[#This Row],[MONTANT CAF REJETE]:[MONTANT DD ET AUTRES TAXES HTVA REJETE]])</f>
        <v>0</v>
      </c>
      <c r="N36" s="54"/>
      <c r="O36" s="51"/>
      <c r="P36" s="49">
        <f>Construction[[#This Row],[COÛT TOTAL REALISE]]-Construction[[#This Row],[COÛT TOTAL REJET]]</f>
        <v>0</v>
      </c>
    </row>
    <row r="37" spans="1:16" ht="15.75" thickBot="1">
      <c r="A37" s="218" t="str">
        <f>IF(ISBLANK(Construction[[#This Row],[DATE]]),"",ROW(Construction[[#This Row],[NUM]])-ROW($A$19))</f>
        <v/>
      </c>
      <c r="B37" s="47"/>
      <c r="C37" s="128"/>
      <c r="D37" s="129"/>
      <c r="E37" s="128"/>
      <c r="F37" s="121"/>
      <c r="G37" s="121"/>
      <c r="H37" s="124">
        <f>SUM(Construction[[#This Row],[MONTANT CAF REALISE ]:[MONTANT DD ET AUTRES TAXES HTVA]])</f>
        <v>0</v>
      </c>
      <c r="I37" s="35"/>
      <c r="J37" s="119"/>
      <c r="K37" s="55">
        <f>IF(Construction[[#This Row],[MOTIF]]="",0,Construction[[#This Row],[MONTANT CAF REALISE ]])</f>
        <v>0</v>
      </c>
      <c r="L37" s="55">
        <f>IF(Construction[[#This Row],[MOTIF]]="",0,Construction[[#This Row],[MONTANT DD ET AUTRES TAXES HTVA]])</f>
        <v>0</v>
      </c>
      <c r="M37" s="56">
        <f>SUM(Construction[[#This Row],[MONTANT CAF REJETE]:[MONTANT DD ET AUTRES TAXES HTVA REJETE]])</f>
        <v>0</v>
      </c>
      <c r="N37" s="54"/>
      <c r="O37" s="51"/>
      <c r="P37" s="49">
        <f>Construction[[#This Row],[COÛT TOTAL REALISE]]-Construction[[#This Row],[COÛT TOTAL REJET]]</f>
        <v>0</v>
      </c>
    </row>
    <row r="38" spans="1:16" ht="15.75" thickBot="1">
      <c r="A38" s="218" t="str">
        <f>IF(ISBLANK(Construction[[#This Row],[DATE]]),"",ROW(Construction[[#This Row],[NUM]])-ROW($A$19))</f>
        <v/>
      </c>
      <c r="B38" s="47"/>
      <c r="C38" s="128"/>
      <c r="D38" s="129"/>
      <c r="E38" s="128"/>
      <c r="F38" s="121"/>
      <c r="G38" s="121"/>
      <c r="H38" s="124">
        <f>SUM(Construction[[#This Row],[MONTANT CAF REALISE ]:[MONTANT DD ET AUTRES TAXES HTVA]])</f>
        <v>0</v>
      </c>
      <c r="I38" s="35"/>
      <c r="J38" s="119"/>
      <c r="K38" s="55">
        <f>IF(Construction[[#This Row],[MOTIF]]="",0,Construction[[#This Row],[MONTANT CAF REALISE ]])</f>
        <v>0</v>
      </c>
      <c r="L38" s="55">
        <f>IF(Construction[[#This Row],[MOTIF]]="",0,Construction[[#This Row],[MONTANT DD ET AUTRES TAXES HTVA]])</f>
        <v>0</v>
      </c>
      <c r="M38" s="56">
        <f>SUM(Construction[[#This Row],[MONTANT CAF REJETE]:[MONTANT DD ET AUTRES TAXES HTVA REJETE]])</f>
        <v>0</v>
      </c>
      <c r="N38" s="54"/>
      <c r="O38" s="51"/>
      <c r="P38" s="49">
        <f>Construction[[#This Row],[COÛT TOTAL REALISE]]-Construction[[#This Row],[COÛT TOTAL REJET]]</f>
        <v>0</v>
      </c>
    </row>
    <row r="39" spans="1:16" ht="15.75" thickBot="1">
      <c r="A39" s="218" t="str">
        <f>IF(ISBLANK(Construction[[#This Row],[DATE]]),"",ROW(Construction[[#This Row],[NUM]])-ROW($A$19))</f>
        <v/>
      </c>
      <c r="B39" s="47"/>
      <c r="C39" s="128"/>
      <c r="D39" s="129"/>
      <c r="E39" s="128"/>
      <c r="F39" s="121"/>
      <c r="G39" s="121"/>
      <c r="H39" s="124">
        <f>SUM(Construction[[#This Row],[MONTANT CAF REALISE ]:[MONTANT DD ET AUTRES TAXES HTVA]])</f>
        <v>0</v>
      </c>
      <c r="I39" s="35"/>
      <c r="J39" s="119"/>
      <c r="K39" s="55">
        <f>IF(Construction[[#This Row],[MOTIF]]="",0,Construction[[#This Row],[MONTANT CAF REALISE ]])</f>
        <v>0</v>
      </c>
      <c r="L39" s="55">
        <f>IF(Construction[[#This Row],[MOTIF]]="",0,Construction[[#This Row],[MONTANT DD ET AUTRES TAXES HTVA]])</f>
        <v>0</v>
      </c>
      <c r="M39" s="56">
        <f>SUM(Construction[[#This Row],[MONTANT CAF REJETE]:[MONTANT DD ET AUTRES TAXES HTVA REJETE]])</f>
        <v>0</v>
      </c>
      <c r="N39" s="54"/>
      <c r="O39" s="51"/>
      <c r="P39" s="49">
        <f>Construction[[#This Row],[COÛT TOTAL REALISE]]-Construction[[#This Row],[COÛT TOTAL REJET]]</f>
        <v>0</v>
      </c>
    </row>
    <row r="40" spans="1:16" ht="15.75" thickBot="1">
      <c r="A40" s="218" t="str">
        <f>IF(ISBLANK(Construction[[#This Row],[DATE]]),"",ROW(Construction[[#This Row],[NUM]])-ROW($A$19))</f>
        <v/>
      </c>
      <c r="B40" s="47"/>
      <c r="C40" s="128"/>
      <c r="D40" s="129"/>
      <c r="E40" s="128"/>
      <c r="F40" s="121"/>
      <c r="G40" s="121"/>
      <c r="H40" s="124">
        <f>SUM(Construction[[#This Row],[MONTANT CAF REALISE ]:[MONTANT DD ET AUTRES TAXES HTVA]])</f>
        <v>0</v>
      </c>
      <c r="I40" s="35"/>
      <c r="J40" s="119"/>
      <c r="K40" s="55">
        <f>IF(Construction[[#This Row],[MOTIF]]="",0,Construction[[#This Row],[MONTANT CAF REALISE ]])</f>
        <v>0</v>
      </c>
      <c r="L40" s="55">
        <f>IF(Construction[[#This Row],[MOTIF]]="",0,Construction[[#This Row],[MONTANT DD ET AUTRES TAXES HTVA]])</f>
        <v>0</v>
      </c>
      <c r="M40" s="56">
        <f>SUM(Construction[[#This Row],[MONTANT CAF REJETE]:[MONTANT DD ET AUTRES TAXES HTVA REJETE]])</f>
        <v>0</v>
      </c>
      <c r="N40" s="54"/>
      <c r="O40" s="51"/>
      <c r="P40" s="49">
        <f>Construction[[#This Row],[COÛT TOTAL REALISE]]-Construction[[#This Row],[COÛT TOTAL REJET]]</f>
        <v>0</v>
      </c>
    </row>
    <row r="41" spans="1:16" ht="15.75" thickBot="1">
      <c r="A41" s="218" t="str">
        <f>IF(ISBLANK(Construction[[#This Row],[DATE]]),"",ROW(Construction[[#This Row],[NUM]])-ROW($A$19))</f>
        <v/>
      </c>
      <c r="B41" s="47"/>
      <c r="C41" s="128"/>
      <c r="D41" s="129"/>
      <c r="E41" s="128"/>
      <c r="F41" s="121"/>
      <c r="G41" s="121"/>
      <c r="H41" s="124">
        <f>SUM(Construction[[#This Row],[MONTANT CAF REALISE ]:[MONTANT DD ET AUTRES TAXES HTVA]])</f>
        <v>0</v>
      </c>
      <c r="I41" s="35"/>
      <c r="J41" s="119"/>
      <c r="K41" s="55">
        <f>IF(Construction[[#This Row],[MOTIF]]="",0,Construction[[#This Row],[MONTANT CAF REALISE ]])</f>
        <v>0</v>
      </c>
      <c r="L41" s="55">
        <f>IF(Construction[[#This Row],[MOTIF]]="",0,Construction[[#This Row],[MONTANT DD ET AUTRES TAXES HTVA]])</f>
        <v>0</v>
      </c>
      <c r="M41" s="56">
        <f>SUM(Construction[[#This Row],[MONTANT CAF REJETE]:[MONTANT DD ET AUTRES TAXES HTVA REJETE]])</f>
        <v>0</v>
      </c>
      <c r="N41" s="54"/>
      <c r="O41" s="51"/>
      <c r="P41" s="49">
        <f>Construction[[#This Row],[COÛT TOTAL REALISE]]-Construction[[#This Row],[COÛT TOTAL REJET]]</f>
        <v>0</v>
      </c>
    </row>
    <row r="42" spans="1:16" ht="15.75" thickBot="1">
      <c r="A42" s="218" t="str">
        <f>IF(ISBLANK(Construction[[#This Row],[DATE]]),"",ROW(Construction[[#This Row],[NUM]])-ROW($A$19))</f>
        <v/>
      </c>
      <c r="B42" s="47"/>
      <c r="C42" s="128"/>
      <c r="D42" s="129"/>
      <c r="E42" s="128"/>
      <c r="F42" s="121"/>
      <c r="G42" s="121"/>
      <c r="H42" s="124">
        <f>SUM(Construction[[#This Row],[MONTANT CAF REALISE ]:[MONTANT DD ET AUTRES TAXES HTVA]])</f>
        <v>0</v>
      </c>
      <c r="I42" s="35"/>
      <c r="J42" s="119"/>
      <c r="K42" s="55">
        <f>IF(Construction[[#This Row],[MOTIF]]="",0,Construction[[#This Row],[MONTANT CAF REALISE ]])</f>
        <v>0</v>
      </c>
      <c r="L42" s="55">
        <f>IF(Construction[[#This Row],[MOTIF]]="",0,Construction[[#This Row],[MONTANT DD ET AUTRES TAXES HTVA]])</f>
        <v>0</v>
      </c>
      <c r="M42" s="56">
        <f>SUM(Construction[[#This Row],[MONTANT CAF REJETE]:[MONTANT DD ET AUTRES TAXES HTVA REJETE]])</f>
        <v>0</v>
      </c>
      <c r="N42" s="54"/>
      <c r="O42" s="51"/>
      <c r="P42" s="49">
        <f>Construction[[#This Row],[COÛT TOTAL REALISE]]-Construction[[#This Row],[COÛT TOTAL REJET]]</f>
        <v>0</v>
      </c>
    </row>
    <row r="43" spans="1:16" ht="15.75" thickBot="1">
      <c r="A43" s="218" t="str">
        <f>IF(ISBLANK(Construction[[#This Row],[DATE]]),"",ROW(Construction[[#This Row],[NUM]])-ROW($A$19))</f>
        <v/>
      </c>
      <c r="B43" s="47"/>
      <c r="C43" s="128"/>
      <c r="D43" s="129"/>
      <c r="E43" s="128"/>
      <c r="F43" s="121"/>
      <c r="G43" s="121"/>
      <c r="H43" s="124">
        <f>SUM(Construction[[#This Row],[MONTANT CAF REALISE ]:[MONTANT DD ET AUTRES TAXES HTVA]])</f>
        <v>0</v>
      </c>
      <c r="I43" s="35"/>
      <c r="J43" s="119"/>
      <c r="K43" s="55">
        <f>IF(Construction[[#This Row],[MOTIF]]="",0,Construction[[#This Row],[MONTANT CAF REALISE ]])</f>
        <v>0</v>
      </c>
      <c r="L43" s="55">
        <f>IF(Construction[[#This Row],[MOTIF]]="",0,Construction[[#This Row],[MONTANT DD ET AUTRES TAXES HTVA]])</f>
        <v>0</v>
      </c>
      <c r="M43" s="56">
        <f>SUM(Construction[[#This Row],[MONTANT CAF REJETE]:[MONTANT DD ET AUTRES TAXES HTVA REJETE]])</f>
        <v>0</v>
      </c>
      <c r="N43" s="54"/>
      <c r="O43" s="51"/>
      <c r="P43" s="49">
        <f>Construction[[#This Row],[COÛT TOTAL REALISE]]-Construction[[#This Row],[COÛT TOTAL REJET]]</f>
        <v>0</v>
      </c>
    </row>
    <row r="44" spans="1:16" ht="15.75" thickBot="1">
      <c r="A44" s="218" t="str">
        <f>IF(ISBLANK(Construction[[#This Row],[DATE]]),"",ROW(Construction[[#This Row],[NUM]])-ROW($A$19))</f>
        <v/>
      </c>
      <c r="B44" s="47"/>
      <c r="C44" s="128"/>
      <c r="D44" s="129"/>
      <c r="E44" s="128"/>
      <c r="F44" s="121"/>
      <c r="G44" s="121"/>
      <c r="H44" s="124">
        <f>SUM(Construction[[#This Row],[MONTANT CAF REALISE ]:[MONTANT DD ET AUTRES TAXES HTVA]])</f>
        <v>0</v>
      </c>
      <c r="I44" s="35"/>
      <c r="J44" s="119"/>
      <c r="K44" s="55">
        <f>IF(Construction[[#This Row],[MOTIF]]="",0,Construction[[#This Row],[MONTANT CAF REALISE ]])</f>
        <v>0</v>
      </c>
      <c r="L44" s="55">
        <f>IF(Construction[[#This Row],[MOTIF]]="",0,Construction[[#This Row],[MONTANT DD ET AUTRES TAXES HTVA]])</f>
        <v>0</v>
      </c>
      <c r="M44" s="56">
        <f>SUM(Construction[[#This Row],[MONTANT CAF REJETE]:[MONTANT DD ET AUTRES TAXES HTVA REJETE]])</f>
        <v>0</v>
      </c>
      <c r="N44" s="54"/>
      <c r="O44" s="51"/>
      <c r="P44" s="49">
        <f>Construction[[#This Row],[COÛT TOTAL REALISE]]-Construction[[#This Row],[COÛT TOTAL REJET]]</f>
        <v>0</v>
      </c>
    </row>
    <row r="45" spans="1:16" ht="15.75" thickBot="1">
      <c r="A45" s="218" t="str">
        <f>IF(ISBLANK(Construction[[#This Row],[DATE]]),"",ROW(Construction[[#This Row],[NUM]])-ROW($A$19))</f>
        <v/>
      </c>
      <c r="B45" s="47"/>
      <c r="C45" s="128"/>
      <c r="D45" s="129"/>
      <c r="E45" s="128"/>
      <c r="F45" s="121"/>
      <c r="G45" s="121"/>
      <c r="H45" s="124">
        <f>SUM(Construction[[#This Row],[MONTANT CAF REALISE ]:[MONTANT DD ET AUTRES TAXES HTVA]])</f>
        <v>0</v>
      </c>
      <c r="I45" s="35"/>
      <c r="J45" s="119"/>
      <c r="K45" s="55">
        <f>IF(Construction[[#This Row],[MOTIF]]="",0,Construction[[#This Row],[MONTANT CAF REALISE ]])</f>
        <v>0</v>
      </c>
      <c r="L45" s="55">
        <f>IF(Construction[[#This Row],[MOTIF]]="",0,Construction[[#This Row],[MONTANT DD ET AUTRES TAXES HTVA]])</f>
        <v>0</v>
      </c>
      <c r="M45" s="56">
        <f>SUM(Construction[[#This Row],[MONTANT CAF REJETE]:[MONTANT DD ET AUTRES TAXES HTVA REJETE]])</f>
        <v>0</v>
      </c>
      <c r="N45" s="54"/>
      <c r="O45" s="51"/>
      <c r="P45" s="49">
        <f>Construction[[#This Row],[COÛT TOTAL REALISE]]-Construction[[#This Row],[COÛT TOTAL REJET]]</f>
        <v>0</v>
      </c>
    </row>
    <row r="46" spans="1:16" ht="15.75" thickBot="1">
      <c r="A46" s="218" t="str">
        <f>IF(ISBLANK(Construction[[#This Row],[DATE]]),"",ROW(Construction[[#This Row],[NUM]])-ROW($A$19))</f>
        <v/>
      </c>
      <c r="B46" s="47"/>
      <c r="C46" s="128"/>
      <c r="D46" s="129"/>
      <c r="E46" s="128"/>
      <c r="F46" s="121"/>
      <c r="G46" s="121"/>
      <c r="H46" s="124">
        <f>SUM(Construction[[#This Row],[MONTANT CAF REALISE ]:[MONTANT DD ET AUTRES TAXES HTVA]])</f>
        <v>0</v>
      </c>
      <c r="I46" s="35"/>
      <c r="J46" s="119"/>
      <c r="K46" s="55">
        <f>IF(Construction[[#This Row],[MOTIF]]="",0,Construction[[#This Row],[MONTANT CAF REALISE ]])</f>
        <v>0</v>
      </c>
      <c r="L46" s="55">
        <f>IF(Construction[[#This Row],[MOTIF]]="",0,Construction[[#This Row],[MONTANT DD ET AUTRES TAXES HTVA]])</f>
        <v>0</v>
      </c>
      <c r="M46" s="56">
        <f>SUM(Construction[[#This Row],[MONTANT CAF REJETE]:[MONTANT DD ET AUTRES TAXES HTVA REJETE]])</f>
        <v>0</v>
      </c>
      <c r="N46" s="54"/>
      <c r="O46" s="51"/>
      <c r="P46" s="49">
        <f>Construction[[#This Row],[COÛT TOTAL REALISE]]-Construction[[#This Row],[COÛT TOTAL REJET]]</f>
        <v>0</v>
      </c>
    </row>
    <row r="47" spans="1:16" ht="15.75" thickBot="1">
      <c r="A47" s="218" t="str">
        <f>IF(ISBLANK(Construction[[#This Row],[DATE]]),"",ROW(Construction[[#This Row],[NUM]])-ROW($A$19))</f>
        <v/>
      </c>
      <c r="B47" s="47"/>
      <c r="C47" s="128"/>
      <c r="D47" s="129"/>
      <c r="E47" s="128"/>
      <c r="F47" s="121"/>
      <c r="G47" s="121"/>
      <c r="H47" s="124">
        <f>SUM(Construction[[#This Row],[MONTANT CAF REALISE ]:[MONTANT DD ET AUTRES TAXES HTVA]])</f>
        <v>0</v>
      </c>
      <c r="I47" s="35"/>
      <c r="J47" s="119"/>
      <c r="K47" s="55">
        <f>IF(Construction[[#This Row],[MOTIF]]="",0,Construction[[#This Row],[MONTANT CAF REALISE ]])</f>
        <v>0</v>
      </c>
      <c r="L47" s="55">
        <f>IF(Construction[[#This Row],[MOTIF]]="",0,Construction[[#This Row],[MONTANT DD ET AUTRES TAXES HTVA]])</f>
        <v>0</v>
      </c>
      <c r="M47" s="56">
        <f>SUM(Construction[[#This Row],[MONTANT CAF REJETE]:[MONTANT DD ET AUTRES TAXES HTVA REJETE]])</f>
        <v>0</v>
      </c>
      <c r="N47" s="54"/>
      <c r="O47" s="51"/>
      <c r="P47" s="49">
        <f>Construction[[#This Row],[COÛT TOTAL REALISE]]-Construction[[#This Row],[COÛT TOTAL REJET]]</f>
        <v>0</v>
      </c>
    </row>
    <row r="48" spans="1:16" ht="15.75" thickBot="1">
      <c r="A48" s="218" t="str">
        <f>IF(ISBLANK(Construction[[#This Row],[DATE]]),"",ROW(Construction[[#This Row],[NUM]])-ROW($A$19))</f>
        <v/>
      </c>
      <c r="B48" s="47"/>
      <c r="C48" s="128"/>
      <c r="D48" s="129"/>
      <c r="E48" s="128"/>
      <c r="F48" s="121"/>
      <c r="G48" s="121"/>
      <c r="H48" s="124">
        <f>SUM(Construction[[#This Row],[MONTANT CAF REALISE ]:[MONTANT DD ET AUTRES TAXES HTVA]])</f>
        <v>0</v>
      </c>
      <c r="I48" s="35"/>
      <c r="J48" s="119"/>
      <c r="K48" s="55">
        <f>IF(Construction[[#This Row],[MOTIF]]="",0,Construction[[#This Row],[MONTANT CAF REALISE ]])</f>
        <v>0</v>
      </c>
      <c r="L48" s="55">
        <f>IF(Construction[[#This Row],[MOTIF]]="",0,Construction[[#This Row],[MONTANT DD ET AUTRES TAXES HTVA]])</f>
        <v>0</v>
      </c>
      <c r="M48" s="56">
        <f>SUM(Construction[[#This Row],[MONTANT CAF REJETE]:[MONTANT DD ET AUTRES TAXES HTVA REJETE]])</f>
        <v>0</v>
      </c>
      <c r="N48" s="54"/>
      <c r="O48" s="51"/>
      <c r="P48" s="49">
        <f>Construction[[#This Row],[COÛT TOTAL REALISE]]-Construction[[#This Row],[COÛT TOTAL REJET]]</f>
        <v>0</v>
      </c>
    </row>
    <row r="49" spans="1:16" ht="15.75" thickBot="1">
      <c r="A49" s="218" t="str">
        <f>IF(ISBLANK(Construction[[#This Row],[DATE]]),"",ROW(Construction[[#This Row],[NUM]])-ROW($A$19))</f>
        <v/>
      </c>
      <c r="B49" s="47"/>
      <c r="C49" s="128"/>
      <c r="D49" s="129"/>
      <c r="E49" s="128"/>
      <c r="F49" s="121"/>
      <c r="G49" s="121"/>
      <c r="H49" s="124">
        <f>SUM(Construction[[#This Row],[MONTANT CAF REALISE ]:[MONTANT DD ET AUTRES TAXES HTVA]])</f>
        <v>0</v>
      </c>
      <c r="I49" s="35"/>
      <c r="J49" s="119"/>
      <c r="K49" s="55">
        <f>IF(Construction[[#This Row],[MOTIF]]="",0,Construction[[#This Row],[MONTANT CAF REALISE ]])</f>
        <v>0</v>
      </c>
      <c r="L49" s="55">
        <f>IF(Construction[[#This Row],[MOTIF]]="",0,Construction[[#This Row],[MONTANT DD ET AUTRES TAXES HTVA]])</f>
        <v>0</v>
      </c>
      <c r="M49" s="56">
        <f>SUM(Construction[[#This Row],[MONTANT CAF REJETE]:[MONTANT DD ET AUTRES TAXES HTVA REJETE]])</f>
        <v>0</v>
      </c>
      <c r="N49" s="54"/>
      <c r="O49" s="51"/>
      <c r="P49" s="49">
        <f>Construction[[#This Row],[COÛT TOTAL REALISE]]-Construction[[#This Row],[COÛT TOTAL REJET]]</f>
        <v>0</v>
      </c>
    </row>
    <row r="50" spans="1:16" ht="15.75" thickBot="1">
      <c r="A50" s="218" t="str">
        <f>IF(ISBLANK(Construction[[#This Row],[DATE]]),"",ROW(Construction[[#This Row],[NUM]])-ROW($A$19))</f>
        <v/>
      </c>
      <c r="B50" s="47"/>
      <c r="C50" s="128"/>
      <c r="D50" s="129"/>
      <c r="E50" s="128"/>
      <c r="F50" s="121"/>
      <c r="G50" s="121"/>
      <c r="H50" s="124">
        <f>SUM(Construction[[#This Row],[MONTANT CAF REALISE ]:[MONTANT DD ET AUTRES TAXES HTVA]])</f>
        <v>0</v>
      </c>
      <c r="I50" s="35"/>
      <c r="J50" s="119"/>
      <c r="K50" s="55">
        <f>IF(Construction[[#This Row],[MOTIF]]="",0,Construction[[#This Row],[MONTANT CAF REALISE ]])</f>
        <v>0</v>
      </c>
      <c r="L50" s="55">
        <f>IF(Construction[[#This Row],[MOTIF]]="",0,Construction[[#This Row],[MONTANT DD ET AUTRES TAXES HTVA]])</f>
        <v>0</v>
      </c>
      <c r="M50" s="56">
        <f>SUM(Construction[[#This Row],[MONTANT CAF REJETE]:[MONTANT DD ET AUTRES TAXES HTVA REJETE]])</f>
        <v>0</v>
      </c>
      <c r="N50" s="54"/>
      <c r="O50" s="51"/>
      <c r="P50" s="49">
        <f>Construction[[#This Row],[COÛT TOTAL REALISE]]-Construction[[#This Row],[COÛT TOTAL REJET]]</f>
        <v>0</v>
      </c>
    </row>
    <row r="51" spans="1:16" ht="15.75" thickBot="1">
      <c r="A51" s="218" t="str">
        <f>IF(ISBLANK(Construction[[#This Row],[DATE]]),"",ROW(Construction[[#This Row],[NUM]])-ROW($A$19))</f>
        <v/>
      </c>
      <c r="B51" s="47"/>
      <c r="C51" s="128"/>
      <c r="D51" s="129"/>
      <c r="E51" s="128"/>
      <c r="F51" s="121"/>
      <c r="G51" s="121"/>
      <c r="H51" s="124">
        <f>SUM(Construction[[#This Row],[MONTANT CAF REALISE ]:[MONTANT DD ET AUTRES TAXES HTVA]])</f>
        <v>0</v>
      </c>
      <c r="I51" s="35"/>
      <c r="J51" s="119"/>
      <c r="K51" s="55">
        <f>IF(Construction[[#This Row],[MOTIF]]="",0,Construction[[#This Row],[MONTANT CAF REALISE ]])</f>
        <v>0</v>
      </c>
      <c r="L51" s="55">
        <f>IF(Construction[[#This Row],[MOTIF]]="",0,Construction[[#This Row],[MONTANT DD ET AUTRES TAXES HTVA]])</f>
        <v>0</v>
      </c>
      <c r="M51" s="56">
        <f>SUM(Construction[[#This Row],[MONTANT CAF REJETE]:[MONTANT DD ET AUTRES TAXES HTVA REJETE]])</f>
        <v>0</v>
      </c>
      <c r="N51" s="54"/>
      <c r="O51" s="51"/>
      <c r="P51" s="49">
        <f>Construction[[#This Row],[COÛT TOTAL REALISE]]-Construction[[#This Row],[COÛT TOTAL REJET]]</f>
        <v>0</v>
      </c>
    </row>
    <row r="52" spans="1:16" ht="15.75" thickBot="1">
      <c r="A52" s="218" t="str">
        <f>IF(ISBLANK(Construction[[#This Row],[DATE]]),"",ROW(Construction[[#This Row],[NUM]])-ROW($A$19))</f>
        <v/>
      </c>
      <c r="B52" s="47"/>
      <c r="C52" s="128"/>
      <c r="D52" s="129"/>
      <c r="E52" s="128"/>
      <c r="F52" s="121"/>
      <c r="G52" s="121"/>
      <c r="H52" s="124">
        <f>SUM(Construction[[#This Row],[MONTANT CAF REALISE ]:[MONTANT DD ET AUTRES TAXES HTVA]])</f>
        <v>0</v>
      </c>
      <c r="I52" s="35"/>
      <c r="J52" s="119"/>
      <c r="K52" s="55">
        <f>IF(Construction[[#This Row],[MOTIF]]="",0,Construction[[#This Row],[MONTANT CAF REALISE ]])</f>
        <v>0</v>
      </c>
      <c r="L52" s="55">
        <f>IF(Construction[[#This Row],[MOTIF]]="",0,Construction[[#This Row],[MONTANT DD ET AUTRES TAXES HTVA]])</f>
        <v>0</v>
      </c>
      <c r="M52" s="56">
        <f>SUM(Construction[[#This Row],[MONTANT CAF REJETE]:[MONTANT DD ET AUTRES TAXES HTVA REJETE]])</f>
        <v>0</v>
      </c>
      <c r="N52" s="54"/>
      <c r="O52" s="51"/>
      <c r="P52" s="49">
        <f>Construction[[#This Row],[COÛT TOTAL REALISE]]-Construction[[#This Row],[COÛT TOTAL REJET]]</f>
        <v>0</v>
      </c>
    </row>
    <row r="53" spans="1:16" ht="15.75" thickBot="1">
      <c r="A53" s="218" t="str">
        <f>IF(ISBLANK(Construction[[#This Row],[DATE]]),"",ROW(Construction[[#This Row],[NUM]])-ROW($A$19))</f>
        <v/>
      </c>
      <c r="B53" s="47"/>
      <c r="C53" s="128"/>
      <c r="D53" s="129"/>
      <c r="E53" s="128"/>
      <c r="F53" s="121"/>
      <c r="G53" s="121"/>
      <c r="H53" s="124">
        <f>SUM(Construction[[#This Row],[MONTANT CAF REALISE ]:[MONTANT DD ET AUTRES TAXES HTVA]])</f>
        <v>0</v>
      </c>
      <c r="I53" s="35"/>
      <c r="J53" s="119"/>
      <c r="K53" s="55">
        <f>IF(Construction[[#This Row],[MOTIF]]="",0,Construction[[#This Row],[MONTANT CAF REALISE ]])</f>
        <v>0</v>
      </c>
      <c r="L53" s="55">
        <f>IF(Construction[[#This Row],[MOTIF]]="",0,Construction[[#This Row],[MONTANT DD ET AUTRES TAXES HTVA]])</f>
        <v>0</v>
      </c>
      <c r="M53" s="56">
        <f>SUM(Construction[[#This Row],[MONTANT CAF REJETE]:[MONTANT DD ET AUTRES TAXES HTVA REJETE]])</f>
        <v>0</v>
      </c>
      <c r="N53" s="54"/>
      <c r="O53" s="51"/>
      <c r="P53" s="49">
        <f>Construction[[#This Row],[COÛT TOTAL REALISE]]-Construction[[#This Row],[COÛT TOTAL REJET]]</f>
        <v>0</v>
      </c>
    </row>
    <row r="54" spans="1:16" ht="15.75" thickBot="1">
      <c r="A54" s="218" t="str">
        <f>IF(ISBLANK(Construction[[#This Row],[DATE]]),"",ROW(Construction[[#This Row],[NUM]])-ROW($A$19))</f>
        <v/>
      </c>
      <c r="B54" s="47"/>
      <c r="C54" s="128"/>
      <c r="D54" s="129"/>
      <c r="E54" s="128"/>
      <c r="F54" s="121"/>
      <c r="G54" s="121"/>
      <c r="H54" s="124">
        <f>SUM(Construction[[#This Row],[MONTANT CAF REALISE ]:[MONTANT DD ET AUTRES TAXES HTVA]])</f>
        <v>0</v>
      </c>
      <c r="I54" s="35"/>
      <c r="J54" s="119"/>
      <c r="K54" s="55">
        <f>IF(Construction[[#This Row],[MOTIF]]="",0,Construction[[#This Row],[MONTANT CAF REALISE ]])</f>
        <v>0</v>
      </c>
      <c r="L54" s="55">
        <f>IF(Construction[[#This Row],[MOTIF]]="",0,Construction[[#This Row],[MONTANT DD ET AUTRES TAXES HTVA]])</f>
        <v>0</v>
      </c>
      <c r="M54" s="56">
        <f>SUM(Construction[[#This Row],[MONTANT CAF REJETE]:[MONTANT DD ET AUTRES TAXES HTVA REJETE]])</f>
        <v>0</v>
      </c>
      <c r="N54" s="54"/>
      <c r="O54" s="51"/>
      <c r="P54" s="49">
        <f>Construction[[#This Row],[COÛT TOTAL REALISE]]-Construction[[#This Row],[COÛT TOTAL REJET]]</f>
        <v>0</v>
      </c>
    </row>
    <row r="55" spans="1:16" ht="15.75" thickBot="1">
      <c r="A55" s="218" t="str">
        <f>IF(ISBLANK(Construction[[#This Row],[DATE]]),"",ROW(Construction[[#This Row],[NUM]])-ROW($A$19))</f>
        <v/>
      </c>
      <c r="B55" s="47"/>
      <c r="C55" s="128"/>
      <c r="D55" s="129"/>
      <c r="E55" s="128"/>
      <c r="F55" s="121"/>
      <c r="G55" s="121"/>
      <c r="H55" s="124">
        <f>SUM(Construction[[#This Row],[MONTANT CAF REALISE ]:[MONTANT DD ET AUTRES TAXES HTVA]])</f>
        <v>0</v>
      </c>
      <c r="I55" s="35"/>
      <c r="J55" s="119"/>
      <c r="K55" s="55">
        <f>IF(Construction[[#This Row],[MOTIF]]="",0,Construction[[#This Row],[MONTANT CAF REALISE ]])</f>
        <v>0</v>
      </c>
      <c r="L55" s="55">
        <f>IF(Construction[[#This Row],[MOTIF]]="",0,Construction[[#This Row],[MONTANT DD ET AUTRES TAXES HTVA]])</f>
        <v>0</v>
      </c>
      <c r="M55" s="56">
        <f>SUM(Construction[[#This Row],[MONTANT CAF REJETE]:[MONTANT DD ET AUTRES TAXES HTVA REJETE]])</f>
        <v>0</v>
      </c>
      <c r="N55" s="54"/>
      <c r="O55" s="51"/>
      <c r="P55" s="49">
        <f>Construction[[#This Row],[COÛT TOTAL REALISE]]-Construction[[#This Row],[COÛT TOTAL REJET]]</f>
        <v>0</v>
      </c>
    </row>
    <row r="56" spans="1:16" ht="15.75" thickBot="1">
      <c r="A56" s="218" t="str">
        <f>IF(ISBLANK(Construction[[#This Row],[DATE]]),"",ROW(Construction[[#This Row],[NUM]])-ROW($A$19))</f>
        <v/>
      </c>
      <c r="B56" s="47"/>
      <c r="C56" s="128"/>
      <c r="D56" s="129"/>
      <c r="E56" s="128"/>
      <c r="F56" s="121"/>
      <c r="G56" s="121"/>
      <c r="H56" s="124">
        <f>SUM(Construction[[#This Row],[MONTANT CAF REALISE ]:[MONTANT DD ET AUTRES TAXES HTVA]])</f>
        <v>0</v>
      </c>
      <c r="I56" s="35"/>
      <c r="J56" s="119"/>
      <c r="K56" s="55">
        <f>IF(Construction[[#This Row],[MOTIF]]="",0,Construction[[#This Row],[MONTANT CAF REALISE ]])</f>
        <v>0</v>
      </c>
      <c r="L56" s="55">
        <f>IF(Construction[[#This Row],[MOTIF]]="",0,Construction[[#This Row],[MONTANT DD ET AUTRES TAXES HTVA]])</f>
        <v>0</v>
      </c>
      <c r="M56" s="56">
        <f>SUM(Construction[[#This Row],[MONTANT CAF REJETE]:[MONTANT DD ET AUTRES TAXES HTVA REJETE]])</f>
        <v>0</v>
      </c>
      <c r="N56" s="54"/>
      <c r="O56" s="51"/>
      <c r="P56" s="49">
        <f>Construction[[#This Row],[COÛT TOTAL REALISE]]-Construction[[#This Row],[COÛT TOTAL REJET]]</f>
        <v>0</v>
      </c>
    </row>
    <row r="57" spans="1:16" ht="15.75" thickBot="1">
      <c r="A57" s="218" t="str">
        <f>IF(ISBLANK(Construction[[#This Row],[DATE]]),"",ROW(Construction[[#This Row],[NUM]])-ROW($A$19))</f>
        <v/>
      </c>
      <c r="B57" s="47"/>
      <c r="C57" s="128"/>
      <c r="D57" s="129"/>
      <c r="E57" s="128"/>
      <c r="F57" s="121"/>
      <c r="G57" s="121"/>
      <c r="H57" s="124">
        <f>SUM(Construction[[#This Row],[MONTANT CAF REALISE ]:[MONTANT DD ET AUTRES TAXES HTVA]])</f>
        <v>0</v>
      </c>
      <c r="I57" s="35"/>
      <c r="J57" s="119"/>
      <c r="K57" s="55">
        <f>IF(Construction[[#This Row],[MOTIF]]="",0,Construction[[#This Row],[MONTANT CAF REALISE ]])</f>
        <v>0</v>
      </c>
      <c r="L57" s="55">
        <f>IF(Construction[[#This Row],[MOTIF]]="",0,Construction[[#This Row],[MONTANT DD ET AUTRES TAXES HTVA]])</f>
        <v>0</v>
      </c>
      <c r="M57" s="56">
        <f>SUM(Construction[[#This Row],[MONTANT CAF REJETE]:[MONTANT DD ET AUTRES TAXES HTVA REJETE]])</f>
        <v>0</v>
      </c>
      <c r="N57" s="54"/>
      <c r="O57" s="51"/>
      <c r="P57" s="49">
        <f>Construction[[#This Row],[COÛT TOTAL REALISE]]-Construction[[#This Row],[COÛT TOTAL REJET]]</f>
        <v>0</v>
      </c>
    </row>
    <row r="58" spans="1:16" ht="15.75" thickBot="1">
      <c r="A58" s="218" t="str">
        <f>IF(ISBLANK(Construction[[#This Row],[DATE]]),"",ROW(Construction[[#This Row],[NUM]])-ROW($A$19))</f>
        <v/>
      </c>
      <c r="B58" s="47"/>
      <c r="C58" s="128"/>
      <c r="D58" s="129"/>
      <c r="E58" s="128"/>
      <c r="F58" s="121"/>
      <c r="G58" s="121"/>
      <c r="H58" s="124">
        <f>SUM(Construction[[#This Row],[MONTANT CAF REALISE ]:[MONTANT DD ET AUTRES TAXES HTVA]])</f>
        <v>0</v>
      </c>
      <c r="I58" s="35"/>
      <c r="J58" s="119"/>
      <c r="K58" s="55">
        <f>IF(Construction[[#This Row],[MOTIF]]="",0,Construction[[#This Row],[MONTANT CAF REALISE ]])</f>
        <v>0</v>
      </c>
      <c r="L58" s="55">
        <f>IF(Construction[[#This Row],[MOTIF]]="",0,Construction[[#This Row],[MONTANT DD ET AUTRES TAXES HTVA]])</f>
        <v>0</v>
      </c>
      <c r="M58" s="56">
        <f>SUM(Construction[[#This Row],[MONTANT CAF REJETE]:[MONTANT DD ET AUTRES TAXES HTVA REJETE]])</f>
        <v>0</v>
      </c>
      <c r="N58" s="54"/>
      <c r="O58" s="51"/>
      <c r="P58" s="49">
        <f>Construction[[#This Row],[COÛT TOTAL REALISE]]-Construction[[#This Row],[COÛT TOTAL REJET]]</f>
        <v>0</v>
      </c>
    </row>
    <row r="59" spans="1:16" ht="15.75" thickBot="1">
      <c r="A59" s="218" t="str">
        <f>IF(ISBLANK(Construction[[#This Row],[DATE]]),"",ROW(Construction[[#This Row],[NUM]])-ROW($A$19))</f>
        <v/>
      </c>
      <c r="B59" s="47"/>
      <c r="C59" s="128"/>
      <c r="D59" s="129"/>
      <c r="E59" s="128"/>
      <c r="F59" s="121"/>
      <c r="G59" s="121"/>
      <c r="H59" s="124">
        <f>SUM(Construction[[#This Row],[MONTANT CAF REALISE ]:[MONTANT DD ET AUTRES TAXES HTVA]])</f>
        <v>0</v>
      </c>
      <c r="I59" s="35"/>
      <c r="J59" s="119"/>
      <c r="K59" s="55">
        <f>IF(Construction[[#This Row],[MOTIF]]="",0,Construction[[#This Row],[MONTANT CAF REALISE ]])</f>
        <v>0</v>
      </c>
      <c r="L59" s="55">
        <f>IF(Construction[[#This Row],[MOTIF]]="",0,Construction[[#This Row],[MONTANT DD ET AUTRES TAXES HTVA]])</f>
        <v>0</v>
      </c>
      <c r="M59" s="56">
        <f>SUM(Construction[[#This Row],[MONTANT CAF REJETE]:[MONTANT DD ET AUTRES TAXES HTVA REJETE]])</f>
        <v>0</v>
      </c>
      <c r="N59" s="54"/>
      <c r="O59" s="51"/>
      <c r="P59" s="49">
        <f>Construction[[#This Row],[COÛT TOTAL REALISE]]-Construction[[#This Row],[COÛT TOTAL REJET]]</f>
        <v>0</v>
      </c>
    </row>
    <row r="60" spans="1:16" ht="15.75" thickBot="1">
      <c r="A60" s="218" t="str">
        <f>IF(ISBLANK(Construction[[#This Row],[DATE]]),"",ROW(Construction[[#This Row],[NUM]])-ROW($A$19))</f>
        <v/>
      </c>
      <c r="B60" s="47"/>
      <c r="C60" s="128"/>
      <c r="D60" s="129"/>
      <c r="E60" s="128"/>
      <c r="F60" s="121"/>
      <c r="G60" s="121"/>
      <c r="H60" s="124">
        <f>SUM(Construction[[#This Row],[MONTANT CAF REALISE ]:[MONTANT DD ET AUTRES TAXES HTVA]])</f>
        <v>0</v>
      </c>
      <c r="I60" s="35"/>
      <c r="J60" s="119"/>
      <c r="K60" s="55">
        <f>IF(Construction[[#This Row],[MOTIF]]="",0,Construction[[#This Row],[MONTANT CAF REALISE ]])</f>
        <v>0</v>
      </c>
      <c r="L60" s="55">
        <f>IF(Construction[[#This Row],[MOTIF]]="",0,Construction[[#This Row],[MONTANT DD ET AUTRES TAXES HTVA]])</f>
        <v>0</v>
      </c>
      <c r="M60" s="56">
        <f>SUM(Construction[[#This Row],[MONTANT CAF REJETE]:[MONTANT DD ET AUTRES TAXES HTVA REJETE]])</f>
        <v>0</v>
      </c>
      <c r="N60" s="54"/>
      <c r="O60" s="51"/>
      <c r="P60" s="49">
        <f>Construction[[#This Row],[COÛT TOTAL REALISE]]-Construction[[#This Row],[COÛT TOTAL REJET]]</f>
        <v>0</v>
      </c>
    </row>
    <row r="61" spans="1:16" ht="15.75" thickBot="1">
      <c r="A61" s="218" t="str">
        <f>IF(ISBLANK(Construction[[#This Row],[DATE]]),"",ROW(Construction[[#This Row],[NUM]])-ROW($A$19))</f>
        <v/>
      </c>
      <c r="B61" s="47"/>
      <c r="C61" s="128"/>
      <c r="D61" s="129"/>
      <c r="E61" s="128"/>
      <c r="F61" s="121"/>
      <c r="G61" s="121"/>
      <c r="H61" s="124">
        <f>SUM(Construction[[#This Row],[MONTANT CAF REALISE ]:[MONTANT DD ET AUTRES TAXES HTVA]])</f>
        <v>0</v>
      </c>
      <c r="I61" s="35"/>
      <c r="J61" s="119"/>
      <c r="K61" s="55">
        <f>IF(Construction[[#This Row],[MOTIF]]="",0,Construction[[#This Row],[MONTANT CAF REALISE ]])</f>
        <v>0</v>
      </c>
      <c r="L61" s="55">
        <f>IF(Construction[[#This Row],[MOTIF]]="",0,Construction[[#This Row],[MONTANT DD ET AUTRES TAXES HTVA]])</f>
        <v>0</v>
      </c>
      <c r="M61" s="56">
        <f>SUM(Construction[[#This Row],[MONTANT CAF REJETE]:[MONTANT DD ET AUTRES TAXES HTVA REJETE]])</f>
        <v>0</v>
      </c>
      <c r="N61" s="54"/>
      <c r="O61" s="51"/>
      <c r="P61" s="49">
        <f>Construction[[#This Row],[COÛT TOTAL REALISE]]-Construction[[#This Row],[COÛT TOTAL REJET]]</f>
        <v>0</v>
      </c>
    </row>
    <row r="62" spans="1:16" ht="15.75" thickBot="1">
      <c r="A62" s="218" t="str">
        <f>IF(ISBLANK(Construction[[#This Row],[DATE]]),"",ROW(Construction[[#This Row],[NUM]])-ROW($A$19))</f>
        <v/>
      </c>
      <c r="B62" s="47"/>
      <c r="C62" s="128"/>
      <c r="D62" s="129"/>
      <c r="E62" s="128"/>
      <c r="F62" s="121"/>
      <c r="G62" s="121"/>
      <c r="H62" s="124">
        <f>SUM(Construction[[#This Row],[MONTANT CAF REALISE ]:[MONTANT DD ET AUTRES TAXES HTVA]])</f>
        <v>0</v>
      </c>
      <c r="I62" s="35"/>
      <c r="J62" s="119"/>
      <c r="K62" s="55">
        <f>IF(Construction[[#This Row],[MOTIF]]="",0,Construction[[#This Row],[MONTANT CAF REALISE ]])</f>
        <v>0</v>
      </c>
      <c r="L62" s="55">
        <f>IF(Construction[[#This Row],[MOTIF]]="",0,Construction[[#This Row],[MONTANT DD ET AUTRES TAXES HTVA]])</f>
        <v>0</v>
      </c>
      <c r="M62" s="56">
        <f>SUM(Construction[[#This Row],[MONTANT CAF REJETE]:[MONTANT DD ET AUTRES TAXES HTVA REJETE]])</f>
        <v>0</v>
      </c>
      <c r="N62" s="54"/>
      <c r="O62" s="51"/>
      <c r="P62" s="49">
        <f>Construction[[#This Row],[COÛT TOTAL REALISE]]-Construction[[#This Row],[COÛT TOTAL REJET]]</f>
        <v>0</v>
      </c>
    </row>
    <row r="63" spans="1:16" ht="15.75" thickBot="1">
      <c r="A63" s="218" t="str">
        <f>IF(ISBLANK(Construction[[#This Row],[DATE]]),"",ROW(Construction[[#This Row],[NUM]])-ROW($A$19))</f>
        <v/>
      </c>
      <c r="B63" s="47"/>
      <c r="C63" s="128"/>
      <c r="D63" s="129"/>
      <c r="E63" s="128"/>
      <c r="F63" s="121"/>
      <c r="G63" s="121"/>
      <c r="H63" s="124">
        <f>SUM(Construction[[#This Row],[MONTANT CAF REALISE ]:[MONTANT DD ET AUTRES TAXES HTVA]])</f>
        <v>0</v>
      </c>
      <c r="I63" s="35"/>
      <c r="J63" s="119"/>
      <c r="K63" s="55">
        <f>IF(Construction[[#This Row],[MOTIF]]="",0,Construction[[#This Row],[MONTANT CAF REALISE ]])</f>
        <v>0</v>
      </c>
      <c r="L63" s="55">
        <f>IF(Construction[[#This Row],[MOTIF]]="",0,Construction[[#This Row],[MONTANT DD ET AUTRES TAXES HTVA]])</f>
        <v>0</v>
      </c>
      <c r="M63" s="56">
        <f>SUM(Construction[[#This Row],[MONTANT CAF REJETE]:[MONTANT DD ET AUTRES TAXES HTVA REJETE]])</f>
        <v>0</v>
      </c>
      <c r="N63" s="54"/>
      <c r="O63" s="51"/>
      <c r="P63" s="49">
        <f>Construction[[#This Row],[COÛT TOTAL REALISE]]-Construction[[#This Row],[COÛT TOTAL REJET]]</f>
        <v>0</v>
      </c>
    </row>
    <row r="64" spans="1:16" ht="15.75" thickBot="1">
      <c r="A64" s="218" t="str">
        <f>IF(ISBLANK(Construction[[#This Row],[DATE]]),"",ROW(Construction[[#This Row],[NUM]])-ROW($A$19))</f>
        <v/>
      </c>
      <c r="B64" s="47"/>
      <c r="C64" s="128"/>
      <c r="D64" s="129"/>
      <c r="E64" s="128"/>
      <c r="F64" s="121"/>
      <c r="G64" s="121"/>
      <c r="H64" s="124">
        <f>SUM(Construction[[#This Row],[MONTANT CAF REALISE ]:[MONTANT DD ET AUTRES TAXES HTVA]])</f>
        <v>0</v>
      </c>
      <c r="I64" s="35"/>
      <c r="J64" s="119"/>
      <c r="K64" s="55">
        <f>IF(Construction[[#This Row],[MOTIF]]="",0,Construction[[#This Row],[MONTANT CAF REALISE ]])</f>
        <v>0</v>
      </c>
      <c r="L64" s="55">
        <f>IF(Construction[[#This Row],[MOTIF]]="",0,Construction[[#This Row],[MONTANT DD ET AUTRES TAXES HTVA]])</f>
        <v>0</v>
      </c>
      <c r="M64" s="56">
        <f>SUM(Construction[[#This Row],[MONTANT CAF REJETE]:[MONTANT DD ET AUTRES TAXES HTVA REJETE]])</f>
        <v>0</v>
      </c>
      <c r="N64" s="54"/>
      <c r="O64" s="51"/>
      <c r="P64" s="49">
        <f>Construction[[#This Row],[COÛT TOTAL REALISE]]-Construction[[#This Row],[COÛT TOTAL REJET]]</f>
        <v>0</v>
      </c>
    </row>
    <row r="65" spans="1:16" ht="15.75" thickBot="1">
      <c r="A65" s="218" t="str">
        <f>IF(ISBLANK(Construction[[#This Row],[DATE]]),"",ROW(Construction[[#This Row],[NUM]])-ROW($A$19))</f>
        <v/>
      </c>
      <c r="B65" s="47"/>
      <c r="C65" s="128"/>
      <c r="D65" s="129"/>
      <c r="E65" s="128"/>
      <c r="F65" s="121"/>
      <c r="G65" s="121"/>
      <c r="H65" s="124">
        <f>SUM(Construction[[#This Row],[MONTANT CAF REALISE ]:[MONTANT DD ET AUTRES TAXES HTVA]])</f>
        <v>0</v>
      </c>
      <c r="I65" s="35"/>
      <c r="J65" s="119"/>
      <c r="K65" s="55">
        <f>IF(Construction[[#This Row],[MOTIF]]="",0,Construction[[#This Row],[MONTANT CAF REALISE ]])</f>
        <v>0</v>
      </c>
      <c r="L65" s="55">
        <f>IF(Construction[[#This Row],[MOTIF]]="",0,Construction[[#This Row],[MONTANT DD ET AUTRES TAXES HTVA]])</f>
        <v>0</v>
      </c>
      <c r="M65" s="56">
        <f>SUM(Construction[[#This Row],[MONTANT CAF REJETE]:[MONTANT DD ET AUTRES TAXES HTVA REJETE]])</f>
        <v>0</v>
      </c>
      <c r="N65" s="54"/>
      <c r="O65" s="51"/>
      <c r="P65" s="49">
        <f>Construction[[#This Row],[COÛT TOTAL REALISE]]-Construction[[#This Row],[COÛT TOTAL REJET]]</f>
        <v>0</v>
      </c>
    </row>
    <row r="66" spans="1:16" ht="15.75" thickBot="1">
      <c r="A66" s="218" t="str">
        <f>IF(ISBLANK(Construction[[#This Row],[DATE]]),"",ROW(Construction[[#This Row],[NUM]])-ROW($A$19))</f>
        <v/>
      </c>
      <c r="B66" s="47"/>
      <c r="C66" s="128"/>
      <c r="D66" s="129"/>
      <c r="E66" s="128"/>
      <c r="F66" s="121"/>
      <c r="G66" s="121"/>
      <c r="H66" s="124">
        <f>SUM(Construction[[#This Row],[MONTANT CAF REALISE ]:[MONTANT DD ET AUTRES TAXES HTVA]])</f>
        <v>0</v>
      </c>
      <c r="I66" s="35"/>
      <c r="J66" s="119"/>
      <c r="K66" s="55">
        <f>IF(Construction[[#This Row],[MOTIF]]="",0,Construction[[#This Row],[MONTANT CAF REALISE ]])</f>
        <v>0</v>
      </c>
      <c r="L66" s="55">
        <f>IF(Construction[[#This Row],[MOTIF]]="",0,Construction[[#This Row],[MONTANT DD ET AUTRES TAXES HTVA]])</f>
        <v>0</v>
      </c>
      <c r="M66" s="56">
        <f>SUM(Construction[[#This Row],[MONTANT CAF REJETE]:[MONTANT DD ET AUTRES TAXES HTVA REJETE]])</f>
        <v>0</v>
      </c>
      <c r="N66" s="54"/>
      <c r="O66" s="51"/>
      <c r="P66" s="49">
        <f>Construction[[#This Row],[COÛT TOTAL REALISE]]-Construction[[#This Row],[COÛT TOTAL REJET]]</f>
        <v>0</v>
      </c>
    </row>
    <row r="67" spans="1:16" ht="15.75" thickBot="1">
      <c r="A67" s="218" t="str">
        <f>IF(ISBLANK(Construction[[#This Row],[DATE]]),"",ROW(Construction[[#This Row],[NUM]])-ROW($A$19))</f>
        <v/>
      </c>
      <c r="B67" s="47"/>
      <c r="C67" s="128"/>
      <c r="D67" s="129"/>
      <c r="E67" s="128"/>
      <c r="F67" s="121"/>
      <c r="G67" s="121"/>
      <c r="H67" s="124">
        <f>SUM(Construction[[#This Row],[MONTANT CAF REALISE ]:[MONTANT DD ET AUTRES TAXES HTVA]])</f>
        <v>0</v>
      </c>
      <c r="I67" s="35"/>
      <c r="J67" s="119"/>
      <c r="K67" s="55">
        <f>IF(Construction[[#This Row],[MOTIF]]="",0,Construction[[#This Row],[MONTANT CAF REALISE ]])</f>
        <v>0</v>
      </c>
      <c r="L67" s="55">
        <f>IF(Construction[[#This Row],[MOTIF]]="",0,Construction[[#This Row],[MONTANT DD ET AUTRES TAXES HTVA]])</f>
        <v>0</v>
      </c>
      <c r="M67" s="56">
        <f>SUM(Construction[[#This Row],[MONTANT CAF REJETE]:[MONTANT DD ET AUTRES TAXES HTVA REJETE]])</f>
        <v>0</v>
      </c>
      <c r="N67" s="54"/>
      <c r="O67" s="51"/>
      <c r="P67" s="49">
        <f>Construction[[#This Row],[COÛT TOTAL REALISE]]-Construction[[#This Row],[COÛT TOTAL REJET]]</f>
        <v>0</v>
      </c>
    </row>
    <row r="68" spans="1:16" ht="15.75" thickBot="1">
      <c r="A68" s="218" t="str">
        <f>IF(ISBLANK(Construction[[#This Row],[DATE]]),"",ROW(Construction[[#This Row],[NUM]])-ROW($A$19))</f>
        <v/>
      </c>
      <c r="B68" s="47"/>
      <c r="C68" s="128"/>
      <c r="D68" s="129"/>
      <c r="E68" s="128"/>
      <c r="F68" s="121"/>
      <c r="G68" s="121"/>
      <c r="H68" s="124">
        <f>SUM(Construction[[#This Row],[MONTANT CAF REALISE ]:[MONTANT DD ET AUTRES TAXES HTVA]])</f>
        <v>0</v>
      </c>
      <c r="I68" s="35"/>
      <c r="J68" s="119"/>
      <c r="K68" s="55">
        <f>IF(Construction[[#This Row],[MOTIF]]="",0,Construction[[#This Row],[MONTANT CAF REALISE ]])</f>
        <v>0</v>
      </c>
      <c r="L68" s="55">
        <f>IF(Construction[[#This Row],[MOTIF]]="",0,Construction[[#This Row],[MONTANT DD ET AUTRES TAXES HTVA]])</f>
        <v>0</v>
      </c>
      <c r="M68" s="56">
        <f>SUM(Construction[[#This Row],[MONTANT CAF REJETE]:[MONTANT DD ET AUTRES TAXES HTVA REJETE]])</f>
        <v>0</v>
      </c>
      <c r="N68" s="54"/>
      <c r="O68" s="51"/>
      <c r="P68" s="49">
        <f>Construction[[#This Row],[COÛT TOTAL REALISE]]-Construction[[#This Row],[COÛT TOTAL REJET]]</f>
        <v>0</v>
      </c>
    </row>
    <row r="69" spans="1:16" ht="15.75" thickBot="1">
      <c r="A69" s="218" t="str">
        <f>IF(ISBLANK(Construction[[#This Row],[DATE]]),"",ROW(Construction[[#This Row],[NUM]])-ROW($A$19))</f>
        <v/>
      </c>
      <c r="B69" s="47"/>
      <c r="C69" s="128"/>
      <c r="D69" s="129"/>
      <c r="E69" s="128"/>
      <c r="F69" s="121"/>
      <c r="G69" s="121"/>
      <c r="H69" s="124">
        <f>SUM(Construction[[#This Row],[MONTANT CAF REALISE ]:[MONTANT DD ET AUTRES TAXES HTVA]])</f>
        <v>0</v>
      </c>
      <c r="I69" s="35"/>
      <c r="J69" s="119"/>
      <c r="K69" s="55">
        <f>IF(Construction[[#This Row],[MOTIF]]="",0,Construction[[#This Row],[MONTANT CAF REALISE ]])</f>
        <v>0</v>
      </c>
      <c r="L69" s="55">
        <f>IF(Construction[[#This Row],[MOTIF]]="",0,Construction[[#This Row],[MONTANT DD ET AUTRES TAXES HTVA]])</f>
        <v>0</v>
      </c>
      <c r="M69" s="56">
        <f>SUM(Construction[[#This Row],[MONTANT CAF REJETE]:[MONTANT DD ET AUTRES TAXES HTVA REJETE]])</f>
        <v>0</v>
      </c>
      <c r="N69" s="54"/>
      <c r="O69" s="51"/>
      <c r="P69" s="49">
        <f>Construction[[#This Row],[COÛT TOTAL REALISE]]-Construction[[#This Row],[COÛT TOTAL REJET]]</f>
        <v>0</v>
      </c>
    </row>
    <row r="70" spans="1:16" ht="15.75" thickBot="1">
      <c r="A70" s="218" t="str">
        <f>IF(ISBLANK(Construction[[#This Row],[DATE]]),"",ROW(Construction[[#This Row],[NUM]])-ROW($A$19))</f>
        <v/>
      </c>
      <c r="B70" s="47"/>
      <c r="C70" s="128"/>
      <c r="D70" s="129"/>
      <c r="E70" s="128"/>
      <c r="F70" s="121"/>
      <c r="G70" s="121"/>
      <c r="H70" s="124">
        <f>SUM(Construction[[#This Row],[MONTANT CAF REALISE ]:[MONTANT DD ET AUTRES TAXES HTVA]])</f>
        <v>0</v>
      </c>
      <c r="I70" s="35"/>
      <c r="J70" s="119"/>
      <c r="K70" s="55">
        <f>IF(Construction[[#This Row],[MOTIF]]="",0,Construction[[#This Row],[MONTANT CAF REALISE ]])</f>
        <v>0</v>
      </c>
      <c r="L70" s="55">
        <f>IF(Construction[[#This Row],[MOTIF]]="",0,Construction[[#This Row],[MONTANT DD ET AUTRES TAXES HTVA]])</f>
        <v>0</v>
      </c>
      <c r="M70" s="56">
        <f>SUM(Construction[[#This Row],[MONTANT CAF REJETE]:[MONTANT DD ET AUTRES TAXES HTVA REJETE]])</f>
        <v>0</v>
      </c>
      <c r="N70" s="54"/>
      <c r="O70" s="51"/>
      <c r="P70" s="49">
        <f>Construction[[#This Row],[COÛT TOTAL REALISE]]-Construction[[#This Row],[COÛT TOTAL REJET]]</f>
        <v>0</v>
      </c>
    </row>
    <row r="71" spans="1:16" ht="15.75" thickBot="1">
      <c r="A71" s="218" t="str">
        <f>IF(ISBLANK(Construction[[#This Row],[DATE]]),"",ROW(Construction[[#This Row],[NUM]])-ROW($A$19))</f>
        <v/>
      </c>
      <c r="B71" s="47"/>
      <c r="C71" s="128"/>
      <c r="D71" s="129"/>
      <c r="E71" s="128"/>
      <c r="F71" s="121"/>
      <c r="G71" s="121"/>
      <c r="H71" s="124">
        <f>SUM(Construction[[#This Row],[MONTANT CAF REALISE ]:[MONTANT DD ET AUTRES TAXES HTVA]])</f>
        <v>0</v>
      </c>
      <c r="I71" s="35"/>
      <c r="J71" s="119"/>
      <c r="K71" s="55">
        <f>IF(Construction[[#This Row],[MOTIF]]="",0,Construction[[#This Row],[MONTANT CAF REALISE ]])</f>
        <v>0</v>
      </c>
      <c r="L71" s="55">
        <f>IF(Construction[[#This Row],[MOTIF]]="",0,Construction[[#This Row],[MONTANT DD ET AUTRES TAXES HTVA]])</f>
        <v>0</v>
      </c>
      <c r="M71" s="56">
        <f>SUM(Construction[[#This Row],[MONTANT CAF REJETE]:[MONTANT DD ET AUTRES TAXES HTVA REJETE]])</f>
        <v>0</v>
      </c>
      <c r="N71" s="54"/>
      <c r="O71" s="51"/>
      <c r="P71" s="49">
        <f>Construction[[#This Row],[COÛT TOTAL REALISE]]-Construction[[#This Row],[COÛT TOTAL REJET]]</f>
        <v>0</v>
      </c>
    </row>
    <row r="72" spans="1:16" ht="15.75" thickBot="1">
      <c r="A72" s="218" t="str">
        <f>IF(ISBLANK(Construction[[#This Row],[DATE]]),"",ROW(Construction[[#This Row],[NUM]])-ROW($A$19))</f>
        <v/>
      </c>
      <c r="B72" s="47"/>
      <c r="C72" s="128"/>
      <c r="D72" s="129"/>
      <c r="E72" s="128"/>
      <c r="F72" s="121"/>
      <c r="G72" s="121"/>
      <c r="H72" s="124">
        <f>SUM(Construction[[#This Row],[MONTANT CAF REALISE ]:[MONTANT DD ET AUTRES TAXES HTVA]])</f>
        <v>0</v>
      </c>
      <c r="I72" s="35"/>
      <c r="J72" s="119"/>
      <c r="K72" s="55">
        <f>IF(Construction[[#This Row],[MOTIF]]="",0,Construction[[#This Row],[MONTANT CAF REALISE ]])</f>
        <v>0</v>
      </c>
      <c r="L72" s="55">
        <f>IF(Construction[[#This Row],[MOTIF]]="",0,Construction[[#This Row],[MONTANT DD ET AUTRES TAXES HTVA]])</f>
        <v>0</v>
      </c>
      <c r="M72" s="56">
        <f>SUM(Construction[[#This Row],[MONTANT CAF REJETE]:[MONTANT DD ET AUTRES TAXES HTVA REJETE]])</f>
        <v>0</v>
      </c>
      <c r="N72" s="54"/>
      <c r="O72" s="51"/>
      <c r="P72" s="49">
        <f>Construction[[#This Row],[COÛT TOTAL REALISE]]-Construction[[#This Row],[COÛT TOTAL REJET]]</f>
        <v>0</v>
      </c>
    </row>
    <row r="73" spans="1:16" ht="15.75" thickBot="1">
      <c r="A73" s="218" t="str">
        <f>IF(ISBLANK(Construction[[#This Row],[DATE]]),"",ROW(Construction[[#This Row],[NUM]])-ROW($A$19))</f>
        <v/>
      </c>
      <c r="B73" s="47"/>
      <c r="C73" s="128"/>
      <c r="D73" s="129"/>
      <c r="E73" s="128"/>
      <c r="F73" s="121"/>
      <c r="G73" s="121"/>
      <c r="H73" s="124">
        <f>SUM(Construction[[#This Row],[MONTANT CAF REALISE ]:[MONTANT DD ET AUTRES TAXES HTVA]])</f>
        <v>0</v>
      </c>
      <c r="I73" s="35"/>
      <c r="J73" s="119"/>
      <c r="K73" s="55">
        <f>IF(Construction[[#This Row],[MOTIF]]="",0,Construction[[#This Row],[MONTANT CAF REALISE ]])</f>
        <v>0</v>
      </c>
      <c r="L73" s="55">
        <f>IF(Construction[[#This Row],[MOTIF]]="",0,Construction[[#This Row],[MONTANT DD ET AUTRES TAXES HTVA]])</f>
        <v>0</v>
      </c>
      <c r="M73" s="56">
        <f>SUM(Construction[[#This Row],[MONTANT CAF REJETE]:[MONTANT DD ET AUTRES TAXES HTVA REJETE]])</f>
        <v>0</v>
      </c>
      <c r="N73" s="54"/>
      <c r="O73" s="51"/>
      <c r="P73" s="49">
        <f>Construction[[#This Row],[COÛT TOTAL REALISE]]-Construction[[#This Row],[COÛT TOTAL REJET]]</f>
        <v>0</v>
      </c>
    </row>
    <row r="74" spans="1:16" ht="15.75" thickBot="1">
      <c r="A74" s="218" t="str">
        <f>IF(ISBLANK(Construction[[#This Row],[DATE]]),"",ROW(Construction[[#This Row],[NUM]])-ROW($A$19))</f>
        <v/>
      </c>
      <c r="B74" s="47"/>
      <c r="C74" s="128"/>
      <c r="D74" s="129"/>
      <c r="E74" s="128"/>
      <c r="F74" s="121"/>
      <c r="G74" s="121"/>
      <c r="H74" s="124">
        <f>SUM(Construction[[#This Row],[MONTANT CAF REALISE ]:[MONTANT DD ET AUTRES TAXES HTVA]])</f>
        <v>0</v>
      </c>
      <c r="I74" s="35"/>
      <c r="J74" s="119"/>
      <c r="K74" s="55">
        <f>IF(Construction[[#This Row],[MOTIF]]="",0,Construction[[#This Row],[MONTANT CAF REALISE ]])</f>
        <v>0</v>
      </c>
      <c r="L74" s="55">
        <f>IF(Construction[[#This Row],[MOTIF]]="",0,Construction[[#This Row],[MONTANT DD ET AUTRES TAXES HTVA]])</f>
        <v>0</v>
      </c>
      <c r="M74" s="56">
        <f>SUM(Construction[[#This Row],[MONTANT CAF REJETE]:[MONTANT DD ET AUTRES TAXES HTVA REJETE]])</f>
        <v>0</v>
      </c>
      <c r="N74" s="54"/>
      <c r="O74" s="51"/>
      <c r="P74" s="49">
        <f>Construction[[#This Row],[COÛT TOTAL REALISE]]-Construction[[#This Row],[COÛT TOTAL REJET]]</f>
        <v>0</v>
      </c>
    </row>
    <row r="75" spans="1:16" ht="15.75" thickBot="1">
      <c r="A75" s="218" t="str">
        <f>IF(ISBLANK(Construction[[#This Row],[DATE]]),"",ROW(Construction[[#This Row],[NUM]])-ROW($A$19))</f>
        <v/>
      </c>
      <c r="B75" s="47"/>
      <c r="C75" s="128"/>
      <c r="D75" s="129"/>
      <c r="E75" s="128"/>
      <c r="F75" s="121"/>
      <c r="G75" s="121"/>
      <c r="H75" s="124">
        <f>SUM(Construction[[#This Row],[MONTANT CAF REALISE ]:[MONTANT DD ET AUTRES TAXES HTVA]])</f>
        <v>0</v>
      </c>
      <c r="I75" s="35"/>
      <c r="J75" s="119"/>
      <c r="K75" s="55">
        <f>IF(Construction[[#This Row],[MOTIF]]="",0,Construction[[#This Row],[MONTANT CAF REALISE ]])</f>
        <v>0</v>
      </c>
      <c r="L75" s="55">
        <f>IF(Construction[[#This Row],[MOTIF]]="",0,Construction[[#This Row],[MONTANT DD ET AUTRES TAXES HTVA]])</f>
        <v>0</v>
      </c>
      <c r="M75" s="56">
        <f>SUM(Construction[[#This Row],[MONTANT CAF REJETE]:[MONTANT DD ET AUTRES TAXES HTVA REJETE]])</f>
        <v>0</v>
      </c>
      <c r="N75" s="54"/>
      <c r="O75" s="51"/>
      <c r="P75" s="49">
        <f>Construction[[#This Row],[COÛT TOTAL REALISE]]-Construction[[#This Row],[COÛT TOTAL REJET]]</f>
        <v>0</v>
      </c>
    </row>
    <row r="76" spans="1:16" ht="15.75" thickBot="1">
      <c r="A76" s="218" t="str">
        <f>IF(ISBLANK(Construction[[#This Row],[DATE]]),"",ROW(Construction[[#This Row],[NUM]])-ROW($A$19))</f>
        <v/>
      </c>
      <c r="B76" s="47"/>
      <c r="C76" s="128"/>
      <c r="D76" s="129"/>
      <c r="E76" s="128"/>
      <c r="F76" s="121"/>
      <c r="G76" s="121"/>
      <c r="H76" s="124">
        <f>SUM(Construction[[#This Row],[MONTANT CAF REALISE ]:[MONTANT DD ET AUTRES TAXES HTVA]])</f>
        <v>0</v>
      </c>
      <c r="I76" s="35"/>
      <c r="J76" s="119"/>
      <c r="K76" s="55">
        <f>IF(Construction[[#This Row],[MOTIF]]="",0,Construction[[#This Row],[MONTANT CAF REALISE ]])</f>
        <v>0</v>
      </c>
      <c r="L76" s="55">
        <f>IF(Construction[[#This Row],[MOTIF]]="",0,Construction[[#This Row],[MONTANT DD ET AUTRES TAXES HTVA]])</f>
        <v>0</v>
      </c>
      <c r="M76" s="56">
        <f>SUM(Construction[[#This Row],[MONTANT CAF REJETE]:[MONTANT DD ET AUTRES TAXES HTVA REJETE]])</f>
        <v>0</v>
      </c>
      <c r="N76" s="54"/>
      <c r="O76" s="51"/>
      <c r="P76" s="49">
        <f>Construction[[#This Row],[COÛT TOTAL REALISE]]-Construction[[#This Row],[COÛT TOTAL REJET]]</f>
        <v>0</v>
      </c>
    </row>
    <row r="77" spans="1:16" ht="15.75" thickBot="1">
      <c r="A77" s="218" t="str">
        <f>IF(ISBLANK(Construction[[#This Row],[DATE]]),"",ROW(Construction[[#This Row],[NUM]])-ROW($A$19))</f>
        <v/>
      </c>
      <c r="B77" s="47"/>
      <c r="C77" s="128"/>
      <c r="D77" s="129"/>
      <c r="E77" s="128"/>
      <c r="F77" s="121"/>
      <c r="G77" s="121"/>
      <c r="H77" s="124">
        <f>SUM(Construction[[#This Row],[MONTANT CAF REALISE ]:[MONTANT DD ET AUTRES TAXES HTVA]])</f>
        <v>0</v>
      </c>
      <c r="I77" s="35"/>
      <c r="J77" s="119"/>
      <c r="K77" s="55">
        <f>IF(Construction[[#This Row],[MOTIF]]="",0,Construction[[#This Row],[MONTANT CAF REALISE ]])</f>
        <v>0</v>
      </c>
      <c r="L77" s="55">
        <f>IF(Construction[[#This Row],[MOTIF]]="",0,Construction[[#This Row],[MONTANT DD ET AUTRES TAXES HTVA]])</f>
        <v>0</v>
      </c>
      <c r="M77" s="56">
        <f>SUM(Construction[[#This Row],[MONTANT CAF REJETE]:[MONTANT DD ET AUTRES TAXES HTVA REJETE]])</f>
        <v>0</v>
      </c>
      <c r="N77" s="54"/>
      <c r="O77" s="51"/>
      <c r="P77" s="49">
        <f>Construction[[#This Row],[COÛT TOTAL REALISE]]-Construction[[#This Row],[COÛT TOTAL REJET]]</f>
        <v>0</v>
      </c>
    </row>
    <row r="78" spans="1:16" ht="15.75" thickBot="1">
      <c r="A78" s="218" t="str">
        <f>IF(ISBLANK(Construction[[#This Row],[DATE]]),"",ROW(Construction[[#This Row],[NUM]])-ROW($A$19))</f>
        <v/>
      </c>
      <c r="B78" s="47"/>
      <c r="C78" s="128"/>
      <c r="D78" s="129"/>
      <c r="E78" s="128"/>
      <c r="F78" s="121"/>
      <c r="G78" s="121"/>
      <c r="H78" s="124">
        <f>SUM(Construction[[#This Row],[MONTANT CAF REALISE ]:[MONTANT DD ET AUTRES TAXES HTVA]])</f>
        <v>0</v>
      </c>
      <c r="I78" s="35"/>
      <c r="J78" s="119"/>
      <c r="K78" s="55">
        <f>IF(Construction[[#This Row],[MOTIF]]="",0,Construction[[#This Row],[MONTANT CAF REALISE ]])</f>
        <v>0</v>
      </c>
      <c r="L78" s="55">
        <f>IF(Construction[[#This Row],[MOTIF]]="",0,Construction[[#This Row],[MONTANT DD ET AUTRES TAXES HTVA]])</f>
        <v>0</v>
      </c>
      <c r="M78" s="56">
        <f>SUM(Construction[[#This Row],[MONTANT CAF REJETE]:[MONTANT DD ET AUTRES TAXES HTVA REJETE]])</f>
        <v>0</v>
      </c>
      <c r="N78" s="54"/>
      <c r="O78" s="51"/>
      <c r="P78" s="49">
        <f>Construction[[#This Row],[COÛT TOTAL REALISE]]-Construction[[#This Row],[COÛT TOTAL REJET]]</f>
        <v>0</v>
      </c>
    </row>
    <row r="79" spans="1:16" ht="15.75" thickBot="1">
      <c r="A79" s="218" t="str">
        <f>IF(ISBLANK(Construction[[#This Row],[DATE]]),"",ROW(Construction[[#This Row],[NUM]])-ROW($A$19))</f>
        <v/>
      </c>
      <c r="B79" s="47"/>
      <c r="C79" s="128"/>
      <c r="D79" s="129"/>
      <c r="E79" s="128"/>
      <c r="F79" s="121"/>
      <c r="G79" s="121"/>
      <c r="H79" s="124">
        <f>SUM(Construction[[#This Row],[MONTANT CAF REALISE ]:[MONTANT DD ET AUTRES TAXES HTVA]])</f>
        <v>0</v>
      </c>
      <c r="I79" s="35"/>
      <c r="J79" s="119"/>
      <c r="K79" s="55">
        <f>IF(Construction[[#This Row],[MOTIF]]="",0,Construction[[#This Row],[MONTANT CAF REALISE ]])</f>
        <v>0</v>
      </c>
      <c r="L79" s="55">
        <f>IF(Construction[[#This Row],[MOTIF]]="",0,Construction[[#This Row],[MONTANT DD ET AUTRES TAXES HTVA]])</f>
        <v>0</v>
      </c>
      <c r="M79" s="56">
        <f>SUM(Construction[[#This Row],[MONTANT CAF REJETE]:[MONTANT DD ET AUTRES TAXES HTVA REJETE]])</f>
        <v>0</v>
      </c>
      <c r="N79" s="54"/>
      <c r="O79" s="51"/>
      <c r="P79" s="49">
        <f>Construction[[#This Row],[COÛT TOTAL REALISE]]-Construction[[#This Row],[COÛT TOTAL REJET]]</f>
        <v>0</v>
      </c>
    </row>
    <row r="80" spans="1:16" ht="15.75" thickBot="1">
      <c r="A80" s="218" t="str">
        <f>IF(ISBLANK(Construction[[#This Row],[DATE]]),"",ROW(Construction[[#This Row],[NUM]])-ROW($A$19))</f>
        <v/>
      </c>
      <c r="B80" s="47"/>
      <c r="C80" s="128"/>
      <c r="D80" s="129"/>
      <c r="E80" s="128"/>
      <c r="F80" s="121"/>
      <c r="G80" s="121"/>
      <c r="H80" s="124">
        <f>SUM(Construction[[#This Row],[MONTANT CAF REALISE ]:[MONTANT DD ET AUTRES TAXES HTVA]])</f>
        <v>0</v>
      </c>
      <c r="I80" s="35"/>
      <c r="J80" s="119"/>
      <c r="K80" s="55">
        <f>IF(Construction[[#This Row],[MOTIF]]="",0,Construction[[#This Row],[MONTANT CAF REALISE ]])</f>
        <v>0</v>
      </c>
      <c r="L80" s="55">
        <f>IF(Construction[[#This Row],[MOTIF]]="",0,Construction[[#This Row],[MONTANT DD ET AUTRES TAXES HTVA]])</f>
        <v>0</v>
      </c>
      <c r="M80" s="56">
        <f>SUM(Construction[[#This Row],[MONTANT CAF REJETE]:[MONTANT DD ET AUTRES TAXES HTVA REJETE]])</f>
        <v>0</v>
      </c>
      <c r="N80" s="54"/>
      <c r="O80" s="51"/>
      <c r="P80" s="49">
        <f>Construction[[#This Row],[COÛT TOTAL REALISE]]-Construction[[#This Row],[COÛT TOTAL REJET]]</f>
        <v>0</v>
      </c>
    </row>
    <row r="81" spans="1:16" ht="15.75" thickBot="1">
      <c r="A81" s="218" t="str">
        <f>IF(ISBLANK(Construction[[#This Row],[DATE]]),"",ROW(Construction[[#This Row],[NUM]])-ROW($A$19))</f>
        <v/>
      </c>
      <c r="B81" s="47"/>
      <c r="C81" s="128"/>
      <c r="D81" s="129"/>
      <c r="E81" s="128"/>
      <c r="F81" s="121"/>
      <c r="G81" s="121"/>
      <c r="H81" s="124">
        <f>SUM(Construction[[#This Row],[MONTANT CAF REALISE ]:[MONTANT DD ET AUTRES TAXES HTVA]])</f>
        <v>0</v>
      </c>
      <c r="I81" s="35"/>
      <c r="J81" s="119"/>
      <c r="K81" s="55">
        <f>IF(Construction[[#This Row],[MOTIF]]="",0,Construction[[#This Row],[MONTANT CAF REALISE ]])</f>
        <v>0</v>
      </c>
      <c r="L81" s="55">
        <f>IF(Construction[[#This Row],[MOTIF]]="",0,Construction[[#This Row],[MONTANT DD ET AUTRES TAXES HTVA]])</f>
        <v>0</v>
      </c>
      <c r="M81" s="56">
        <f>SUM(Construction[[#This Row],[MONTANT CAF REJETE]:[MONTANT DD ET AUTRES TAXES HTVA REJETE]])</f>
        <v>0</v>
      </c>
      <c r="N81" s="54"/>
      <c r="O81" s="51"/>
      <c r="P81" s="49">
        <f>Construction[[#This Row],[COÛT TOTAL REALISE]]-Construction[[#This Row],[COÛT TOTAL REJET]]</f>
        <v>0</v>
      </c>
    </row>
    <row r="82" spans="1:16" ht="15.75" thickBot="1">
      <c r="A82" s="218" t="str">
        <f>IF(ISBLANK(Construction[[#This Row],[DATE]]),"",ROW(Construction[[#This Row],[NUM]])-ROW($A$19))</f>
        <v/>
      </c>
      <c r="B82" s="47"/>
      <c r="C82" s="128"/>
      <c r="D82" s="129"/>
      <c r="E82" s="128"/>
      <c r="F82" s="121"/>
      <c r="G82" s="121"/>
      <c r="H82" s="124">
        <f>SUM(Construction[[#This Row],[MONTANT CAF REALISE ]:[MONTANT DD ET AUTRES TAXES HTVA]])</f>
        <v>0</v>
      </c>
      <c r="I82" s="35"/>
      <c r="J82" s="119"/>
      <c r="K82" s="55">
        <f>IF(Construction[[#This Row],[MOTIF]]="",0,Construction[[#This Row],[MONTANT CAF REALISE ]])</f>
        <v>0</v>
      </c>
      <c r="L82" s="55">
        <f>IF(Construction[[#This Row],[MOTIF]]="",0,Construction[[#This Row],[MONTANT DD ET AUTRES TAXES HTVA]])</f>
        <v>0</v>
      </c>
      <c r="M82" s="56">
        <f>SUM(Construction[[#This Row],[MONTANT CAF REJETE]:[MONTANT DD ET AUTRES TAXES HTVA REJETE]])</f>
        <v>0</v>
      </c>
      <c r="N82" s="54"/>
      <c r="O82" s="51"/>
      <c r="P82" s="49">
        <f>Construction[[#This Row],[COÛT TOTAL REALISE]]-Construction[[#This Row],[COÛT TOTAL REJET]]</f>
        <v>0</v>
      </c>
    </row>
    <row r="83" spans="1:16" ht="15.75" thickBot="1">
      <c r="A83" s="218" t="str">
        <f>IF(ISBLANK(Construction[[#This Row],[DATE]]),"",ROW(Construction[[#This Row],[NUM]])-ROW($A$19))</f>
        <v/>
      </c>
      <c r="B83" s="47"/>
      <c r="C83" s="128"/>
      <c r="D83" s="129"/>
      <c r="E83" s="128"/>
      <c r="F83" s="121"/>
      <c r="G83" s="121"/>
      <c r="H83" s="124">
        <f>SUM(Construction[[#This Row],[MONTANT CAF REALISE ]:[MONTANT DD ET AUTRES TAXES HTVA]])</f>
        <v>0</v>
      </c>
      <c r="I83" s="35"/>
      <c r="J83" s="119"/>
      <c r="K83" s="55">
        <f>IF(Construction[[#This Row],[MOTIF]]="",0,Construction[[#This Row],[MONTANT CAF REALISE ]])</f>
        <v>0</v>
      </c>
      <c r="L83" s="55">
        <f>IF(Construction[[#This Row],[MOTIF]]="",0,Construction[[#This Row],[MONTANT DD ET AUTRES TAXES HTVA]])</f>
        <v>0</v>
      </c>
      <c r="M83" s="56">
        <f>SUM(Construction[[#This Row],[MONTANT CAF REJETE]:[MONTANT DD ET AUTRES TAXES HTVA REJETE]])</f>
        <v>0</v>
      </c>
      <c r="N83" s="54"/>
      <c r="O83" s="51"/>
      <c r="P83" s="49">
        <f>Construction[[#This Row],[COÛT TOTAL REALISE]]-Construction[[#This Row],[COÛT TOTAL REJET]]</f>
        <v>0</v>
      </c>
    </row>
    <row r="84" spans="1:16" ht="15.75" thickBot="1">
      <c r="A84" s="218" t="str">
        <f>IF(ISBLANK(Construction[[#This Row],[DATE]]),"",ROW(Construction[[#This Row],[NUM]])-ROW($A$19))</f>
        <v/>
      </c>
      <c r="B84" s="47"/>
      <c r="C84" s="128"/>
      <c r="D84" s="129"/>
      <c r="E84" s="128"/>
      <c r="F84" s="121"/>
      <c r="G84" s="121"/>
      <c r="H84" s="124">
        <f>SUM(Construction[[#This Row],[MONTANT CAF REALISE ]:[MONTANT DD ET AUTRES TAXES HTVA]])</f>
        <v>0</v>
      </c>
      <c r="I84" s="35"/>
      <c r="J84" s="119"/>
      <c r="K84" s="55">
        <f>IF(Construction[[#This Row],[MOTIF]]="",0,Construction[[#This Row],[MONTANT CAF REALISE ]])</f>
        <v>0</v>
      </c>
      <c r="L84" s="55">
        <f>IF(Construction[[#This Row],[MOTIF]]="",0,Construction[[#This Row],[MONTANT DD ET AUTRES TAXES HTVA]])</f>
        <v>0</v>
      </c>
      <c r="M84" s="56">
        <f>SUM(Construction[[#This Row],[MONTANT CAF REJETE]:[MONTANT DD ET AUTRES TAXES HTVA REJETE]])</f>
        <v>0</v>
      </c>
      <c r="N84" s="54"/>
      <c r="O84" s="51"/>
      <c r="P84" s="49">
        <f>Construction[[#This Row],[COÛT TOTAL REALISE]]-Construction[[#This Row],[COÛT TOTAL REJET]]</f>
        <v>0</v>
      </c>
    </row>
    <row r="85" spans="1:16" ht="15.75" thickBot="1">
      <c r="A85" s="218" t="str">
        <f>IF(ISBLANK(Construction[[#This Row],[DATE]]),"",ROW(Construction[[#This Row],[NUM]])-ROW($A$19))</f>
        <v/>
      </c>
      <c r="B85" s="47"/>
      <c r="C85" s="128"/>
      <c r="D85" s="129"/>
      <c r="E85" s="128"/>
      <c r="F85" s="121"/>
      <c r="G85" s="121"/>
      <c r="H85" s="124">
        <f>SUM(Construction[[#This Row],[MONTANT CAF REALISE ]:[MONTANT DD ET AUTRES TAXES HTVA]])</f>
        <v>0</v>
      </c>
      <c r="I85" s="35"/>
      <c r="J85" s="119"/>
      <c r="K85" s="55">
        <f>IF(Construction[[#This Row],[MOTIF]]="",0,Construction[[#This Row],[MONTANT CAF REALISE ]])</f>
        <v>0</v>
      </c>
      <c r="L85" s="55">
        <f>IF(Construction[[#This Row],[MOTIF]]="",0,Construction[[#This Row],[MONTANT DD ET AUTRES TAXES HTVA]])</f>
        <v>0</v>
      </c>
      <c r="M85" s="56">
        <f>SUM(Construction[[#This Row],[MONTANT CAF REJETE]:[MONTANT DD ET AUTRES TAXES HTVA REJETE]])</f>
        <v>0</v>
      </c>
      <c r="N85" s="54"/>
      <c r="O85" s="51"/>
      <c r="P85" s="49">
        <f>Construction[[#This Row],[COÛT TOTAL REALISE]]-Construction[[#This Row],[COÛT TOTAL REJET]]</f>
        <v>0</v>
      </c>
    </row>
    <row r="86" spans="1:16" ht="15.75" thickBot="1">
      <c r="A86" s="218" t="str">
        <f>IF(ISBLANK(Construction[[#This Row],[DATE]]),"",ROW(Construction[[#This Row],[NUM]])-ROW($A$19))</f>
        <v/>
      </c>
      <c r="B86" s="47"/>
      <c r="C86" s="128"/>
      <c r="D86" s="129"/>
      <c r="E86" s="128"/>
      <c r="F86" s="121"/>
      <c r="G86" s="121"/>
      <c r="H86" s="124">
        <f>SUM(Construction[[#This Row],[MONTANT CAF REALISE ]:[MONTANT DD ET AUTRES TAXES HTVA]])</f>
        <v>0</v>
      </c>
      <c r="I86" s="35"/>
      <c r="J86" s="119"/>
      <c r="K86" s="55">
        <f>IF(Construction[[#This Row],[MOTIF]]="",0,Construction[[#This Row],[MONTANT CAF REALISE ]])</f>
        <v>0</v>
      </c>
      <c r="L86" s="55">
        <f>IF(Construction[[#This Row],[MOTIF]]="",0,Construction[[#This Row],[MONTANT DD ET AUTRES TAXES HTVA]])</f>
        <v>0</v>
      </c>
      <c r="M86" s="56">
        <f>SUM(Construction[[#This Row],[MONTANT CAF REJETE]:[MONTANT DD ET AUTRES TAXES HTVA REJETE]])</f>
        <v>0</v>
      </c>
      <c r="N86" s="54"/>
      <c r="O86" s="51"/>
      <c r="P86" s="49">
        <f>Construction[[#This Row],[COÛT TOTAL REALISE]]-Construction[[#This Row],[COÛT TOTAL REJET]]</f>
        <v>0</v>
      </c>
    </row>
    <row r="87" spans="1:16" ht="15.75" thickBot="1">
      <c r="A87" s="218" t="str">
        <f>IF(ISBLANK(Construction[[#This Row],[DATE]]),"",ROW(Construction[[#This Row],[NUM]])-ROW($A$19))</f>
        <v/>
      </c>
      <c r="B87" s="47"/>
      <c r="C87" s="128"/>
      <c r="D87" s="129"/>
      <c r="E87" s="128"/>
      <c r="F87" s="121"/>
      <c r="G87" s="121"/>
      <c r="H87" s="124">
        <f>SUM(Construction[[#This Row],[MONTANT CAF REALISE ]:[MONTANT DD ET AUTRES TAXES HTVA]])</f>
        <v>0</v>
      </c>
      <c r="I87" s="35"/>
      <c r="J87" s="119"/>
      <c r="K87" s="55">
        <f>IF(Construction[[#This Row],[MOTIF]]="",0,Construction[[#This Row],[MONTANT CAF REALISE ]])</f>
        <v>0</v>
      </c>
      <c r="L87" s="55">
        <f>IF(Construction[[#This Row],[MOTIF]]="",0,Construction[[#This Row],[MONTANT DD ET AUTRES TAXES HTVA]])</f>
        <v>0</v>
      </c>
      <c r="M87" s="56">
        <f>SUM(Construction[[#This Row],[MONTANT CAF REJETE]:[MONTANT DD ET AUTRES TAXES HTVA REJETE]])</f>
        <v>0</v>
      </c>
      <c r="N87" s="54"/>
      <c r="O87" s="51"/>
      <c r="P87" s="49">
        <f>Construction[[#This Row],[COÛT TOTAL REALISE]]-Construction[[#This Row],[COÛT TOTAL REJET]]</f>
        <v>0</v>
      </c>
    </row>
    <row r="88" spans="1:16" ht="15.75" thickBot="1">
      <c r="A88" s="218" t="str">
        <f>IF(ISBLANK(Construction[[#This Row],[DATE]]),"",ROW(Construction[[#This Row],[NUM]])-ROW($A$19))</f>
        <v/>
      </c>
      <c r="B88" s="47"/>
      <c r="C88" s="128"/>
      <c r="D88" s="129"/>
      <c r="E88" s="128"/>
      <c r="F88" s="121"/>
      <c r="G88" s="121"/>
      <c r="H88" s="124">
        <f>SUM(Construction[[#This Row],[MONTANT CAF REALISE ]:[MONTANT DD ET AUTRES TAXES HTVA]])</f>
        <v>0</v>
      </c>
      <c r="I88" s="35"/>
      <c r="J88" s="119"/>
      <c r="K88" s="55">
        <f>IF(Construction[[#This Row],[MOTIF]]="",0,Construction[[#This Row],[MONTANT CAF REALISE ]])</f>
        <v>0</v>
      </c>
      <c r="L88" s="55">
        <f>IF(Construction[[#This Row],[MOTIF]]="",0,Construction[[#This Row],[MONTANT DD ET AUTRES TAXES HTVA]])</f>
        <v>0</v>
      </c>
      <c r="M88" s="56">
        <f>SUM(Construction[[#This Row],[MONTANT CAF REJETE]:[MONTANT DD ET AUTRES TAXES HTVA REJETE]])</f>
        <v>0</v>
      </c>
      <c r="N88" s="54"/>
      <c r="O88" s="51"/>
      <c r="P88" s="49">
        <f>Construction[[#This Row],[COÛT TOTAL REALISE]]-Construction[[#This Row],[COÛT TOTAL REJET]]</f>
        <v>0</v>
      </c>
    </row>
    <row r="89" spans="1:16" ht="15.75" thickBot="1">
      <c r="A89" s="218" t="str">
        <f>IF(ISBLANK(Construction[[#This Row],[DATE]]),"",ROW(Construction[[#This Row],[NUM]])-ROW($A$19))</f>
        <v/>
      </c>
      <c r="B89" s="47"/>
      <c r="C89" s="128"/>
      <c r="D89" s="129"/>
      <c r="E89" s="128"/>
      <c r="F89" s="121"/>
      <c r="G89" s="121"/>
      <c r="H89" s="124">
        <f>SUM(Construction[[#This Row],[MONTANT CAF REALISE ]:[MONTANT DD ET AUTRES TAXES HTVA]])</f>
        <v>0</v>
      </c>
      <c r="I89" s="35"/>
      <c r="J89" s="119"/>
      <c r="K89" s="55">
        <f>IF(Construction[[#This Row],[MOTIF]]="",0,Construction[[#This Row],[MONTANT CAF REALISE ]])</f>
        <v>0</v>
      </c>
      <c r="L89" s="55">
        <f>IF(Construction[[#This Row],[MOTIF]]="",0,Construction[[#This Row],[MONTANT DD ET AUTRES TAXES HTVA]])</f>
        <v>0</v>
      </c>
      <c r="M89" s="56">
        <f>SUM(Construction[[#This Row],[MONTANT CAF REJETE]:[MONTANT DD ET AUTRES TAXES HTVA REJETE]])</f>
        <v>0</v>
      </c>
      <c r="N89" s="54"/>
      <c r="O89" s="51"/>
      <c r="P89" s="49">
        <f>Construction[[#This Row],[COÛT TOTAL REALISE]]-Construction[[#This Row],[COÛT TOTAL REJET]]</f>
        <v>0</v>
      </c>
    </row>
    <row r="90" spans="1:16" ht="15.75" thickBot="1">
      <c r="A90" s="218" t="str">
        <f>IF(ISBLANK(Construction[[#This Row],[DATE]]),"",ROW(Construction[[#This Row],[NUM]])-ROW($A$19))</f>
        <v/>
      </c>
      <c r="B90" s="47"/>
      <c r="C90" s="128"/>
      <c r="D90" s="129"/>
      <c r="E90" s="128"/>
      <c r="F90" s="121"/>
      <c r="G90" s="121"/>
      <c r="H90" s="124">
        <f>SUM(Construction[[#This Row],[MONTANT CAF REALISE ]:[MONTANT DD ET AUTRES TAXES HTVA]])</f>
        <v>0</v>
      </c>
      <c r="I90" s="35"/>
      <c r="J90" s="119"/>
      <c r="K90" s="55">
        <f>IF(Construction[[#This Row],[MOTIF]]="",0,Construction[[#This Row],[MONTANT CAF REALISE ]])</f>
        <v>0</v>
      </c>
      <c r="L90" s="55">
        <f>IF(Construction[[#This Row],[MOTIF]]="",0,Construction[[#This Row],[MONTANT DD ET AUTRES TAXES HTVA]])</f>
        <v>0</v>
      </c>
      <c r="M90" s="56">
        <f>SUM(Construction[[#This Row],[MONTANT CAF REJETE]:[MONTANT DD ET AUTRES TAXES HTVA REJETE]])</f>
        <v>0</v>
      </c>
      <c r="N90" s="54"/>
      <c r="O90" s="51"/>
      <c r="P90" s="49">
        <f>Construction[[#This Row],[COÛT TOTAL REALISE]]-Construction[[#This Row],[COÛT TOTAL REJET]]</f>
        <v>0</v>
      </c>
    </row>
    <row r="91" spans="1:16" ht="15.75" thickBot="1">
      <c r="A91" s="218" t="str">
        <f>IF(ISBLANK(Construction[[#This Row],[DATE]]),"",ROW(Construction[[#This Row],[NUM]])-ROW($A$19))</f>
        <v/>
      </c>
      <c r="B91" s="47"/>
      <c r="C91" s="128"/>
      <c r="D91" s="129"/>
      <c r="E91" s="128"/>
      <c r="F91" s="121"/>
      <c r="G91" s="121"/>
      <c r="H91" s="124">
        <f>SUM(Construction[[#This Row],[MONTANT CAF REALISE ]:[MONTANT DD ET AUTRES TAXES HTVA]])</f>
        <v>0</v>
      </c>
      <c r="I91" s="35"/>
      <c r="J91" s="119"/>
      <c r="K91" s="55">
        <f>IF(Construction[[#This Row],[MOTIF]]="",0,Construction[[#This Row],[MONTANT CAF REALISE ]])</f>
        <v>0</v>
      </c>
      <c r="L91" s="55">
        <f>IF(Construction[[#This Row],[MOTIF]]="",0,Construction[[#This Row],[MONTANT DD ET AUTRES TAXES HTVA]])</f>
        <v>0</v>
      </c>
      <c r="M91" s="56">
        <f>SUM(Construction[[#This Row],[MONTANT CAF REJETE]:[MONTANT DD ET AUTRES TAXES HTVA REJETE]])</f>
        <v>0</v>
      </c>
      <c r="N91" s="54"/>
      <c r="O91" s="51"/>
      <c r="P91" s="49">
        <f>Construction[[#This Row],[COÛT TOTAL REALISE]]-Construction[[#This Row],[COÛT TOTAL REJET]]</f>
        <v>0</v>
      </c>
    </row>
    <row r="92" spans="1:16" ht="15.75" thickBot="1">
      <c r="A92" s="218" t="str">
        <f>IF(ISBLANK(Construction[[#This Row],[DATE]]),"",ROW(Construction[[#This Row],[NUM]])-ROW($A$19))</f>
        <v/>
      </c>
      <c r="B92" s="47"/>
      <c r="C92" s="128"/>
      <c r="D92" s="129"/>
      <c r="E92" s="128"/>
      <c r="F92" s="121"/>
      <c r="G92" s="121"/>
      <c r="H92" s="124">
        <f>SUM(Construction[[#This Row],[MONTANT CAF REALISE ]:[MONTANT DD ET AUTRES TAXES HTVA]])</f>
        <v>0</v>
      </c>
      <c r="I92" s="35"/>
      <c r="J92" s="119"/>
      <c r="K92" s="55">
        <f>IF(Construction[[#This Row],[MOTIF]]="",0,Construction[[#This Row],[MONTANT CAF REALISE ]])</f>
        <v>0</v>
      </c>
      <c r="L92" s="55">
        <f>IF(Construction[[#This Row],[MOTIF]]="",0,Construction[[#This Row],[MONTANT DD ET AUTRES TAXES HTVA]])</f>
        <v>0</v>
      </c>
      <c r="M92" s="56">
        <f>SUM(Construction[[#This Row],[MONTANT CAF REJETE]:[MONTANT DD ET AUTRES TAXES HTVA REJETE]])</f>
        <v>0</v>
      </c>
      <c r="N92" s="54"/>
      <c r="O92" s="51"/>
      <c r="P92" s="49">
        <f>Construction[[#This Row],[COÛT TOTAL REALISE]]-Construction[[#This Row],[COÛT TOTAL REJET]]</f>
        <v>0</v>
      </c>
    </row>
    <row r="93" spans="1:16" ht="15.75" thickBot="1">
      <c r="A93" s="218" t="str">
        <f>IF(ISBLANK(Construction[[#This Row],[DATE]]),"",ROW(Construction[[#This Row],[NUM]])-ROW($A$19))</f>
        <v/>
      </c>
      <c r="B93" s="47"/>
      <c r="C93" s="128"/>
      <c r="D93" s="129"/>
      <c r="E93" s="128"/>
      <c r="F93" s="121"/>
      <c r="G93" s="121"/>
      <c r="H93" s="124">
        <f>SUM(Construction[[#This Row],[MONTANT CAF REALISE ]:[MONTANT DD ET AUTRES TAXES HTVA]])</f>
        <v>0</v>
      </c>
      <c r="I93" s="35"/>
      <c r="J93" s="119"/>
      <c r="K93" s="55">
        <f>IF(Construction[[#This Row],[MOTIF]]="",0,Construction[[#This Row],[MONTANT CAF REALISE ]])</f>
        <v>0</v>
      </c>
      <c r="L93" s="55">
        <f>IF(Construction[[#This Row],[MOTIF]]="",0,Construction[[#This Row],[MONTANT DD ET AUTRES TAXES HTVA]])</f>
        <v>0</v>
      </c>
      <c r="M93" s="56">
        <f>SUM(Construction[[#This Row],[MONTANT CAF REJETE]:[MONTANT DD ET AUTRES TAXES HTVA REJETE]])</f>
        <v>0</v>
      </c>
      <c r="N93" s="54"/>
      <c r="O93" s="51"/>
      <c r="P93" s="49">
        <f>Construction[[#This Row],[COÛT TOTAL REALISE]]-Construction[[#This Row],[COÛT TOTAL REJET]]</f>
        <v>0</v>
      </c>
    </row>
    <row r="94" spans="1:16" ht="15.75" thickBot="1">
      <c r="A94" s="218" t="str">
        <f>IF(ISBLANK(Construction[[#This Row],[DATE]]),"",ROW(Construction[[#This Row],[NUM]])-ROW($A$19))</f>
        <v/>
      </c>
      <c r="B94" s="47"/>
      <c r="C94" s="128"/>
      <c r="D94" s="129"/>
      <c r="E94" s="128"/>
      <c r="F94" s="121"/>
      <c r="G94" s="121"/>
      <c r="H94" s="124">
        <f>SUM(Construction[[#This Row],[MONTANT CAF REALISE ]:[MONTANT DD ET AUTRES TAXES HTVA]])</f>
        <v>0</v>
      </c>
      <c r="I94" s="35"/>
      <c r="J94" s="119"/>
      <c r="K94" s="55">
        <f>IF(Construction[[#This Row],[MOTIF]]="",0,Construction[[#This Row],[MONTANT CAF REALISE ]])</f>
        <v>0</v>
      </c>
      <c r="L94" s="55">
        <f>IF(Construction[[#This Row],[MOTIF]]="",0,Construction[[#This Row],[MONTANT DD ET AUTRES TAXES HTVA]])</f>
        <v>0</v>
      </c>
      <c r="M94" s="56">
        <f>SUM(Construction[[#This Row],[MONTANT CAF REJETE]:[MONTANT DD ET AUTRES TAXES HTVA REJETE]])</f>
        <v>0</v>
      </c>
      <c r="N94" s="54"/>
      <c r="O94" s="51"/>
      <c r="P94" s="49">
        <f>Construction[[#This Row],[COÛT TOTAL REALISE]]-Construction[[#This Row],[COÛT TOTAL REJET]]</f>
        <v>0</v>
      </c>
    </row>
    <row r="95" spans="1:16" ht="15.75" thickBot="1">
      <c r="A95" s="218" t="str">
        <f>IF(ISBLANK(Construction[[#This Row],[DATE]]),"",ROW(Construction[[#This Row],[NUM]])-ROW($A$19))</f>
        <v/>
      </c>
      <c r="B95" s="47"/>
      <c r="C95" s="128"/>
      <c r="D95" s="129"/>
      <c r="E95" s="128"/>
      <c r="F95" s="121"/>
      <c r="G95" s="121"/>
      <c r="H95" s="124">
        <f>SUM(Construction[[#This Row],[MONTANT CAF REALISE ]:[MONTANT DD ET AUTRES TAXES HTVA]])</f>
        <v>0</v>
      </c>
      <c r="I95" s="35"/>
      <c r="J95" s="119"/>
      <c r="K95" s="55">
        <f>IF(Construction[[#This Row],[MOTIF]]="",0,Construction[[#This Row],[MONTANT CAF REALISE ]])</f>
        <v>0</v>
      </c>
      <c r="L95" s="55">
        <f>IF(Construction[[#This Row],[MOTIF]]="",0,Construction[[#This Row],[MONTANT DD ET AUTRES TAXES HTVA]])</f>
        <v>0</v>
      </c>
      <c r="M95" s="56">
        <f>SUM(Construction[[#This Row],[MONTANT CAF REJETE]:[MONTANT DD ET AUTRES TAXES HTVA REJETE]])</f>
        <v>0</v>
      </c>
      <c r="N95" s="54"/>
      <c r="O95" s="51"/>
      <c r="P95" s="49">
        <f>Construction[[#This Row],[COÛT TOTAL REALISE]]-Construction[[#This Row],[COÛT TOTAL REJET]]</f>
        <v>0</v>
      </c>
    </row>
    <row r="96" spans="1:16" ht="15.75" thickBot="1">
      <c r="A96" s="218" t="str">
        <f>IF(ISBLANK(Construction[[#This Row],[DATE]]),"",ROW(Construction[[#This Row],[NUM]])-ROW($A$19))</f>
        <v/>
      </c>
      <c r="B96" s="47"/>
      <c r="C96" s="128"/>
      <c r="D96" s="129"/>
      <c r="E96" s="128"/>
      <c r="F96" s="121"/>
      <c r="G96" s="121"/>
      <c r="H96" s="124">
        <f>SUM(Construction[[#This Row],[MONTANT CAF REALISE ]:[MONTANT DD ET AUTRES TAXES HTVA]])</f>
        <v>0</v>
      </c>
      <c r="I96" s="35"/>
      <c r="J96" s="119"/>
      <c r="K96" s="55">
        <f>IF(Construction[[#This Row],[MOTIF]]="",0,Construction[[#This Row],[MONTANT CAF REALISE ]])</f>
        <v>0</v>
      </c>
      <c r="L96" s="55">
        <f>IF(Construction[[#This Row],[MOTIF]]="",0,Construction[[#This Row],[MONTANT DD ET AUTRES TAXES HTVA]])</f>
        <v>0</v>
      </c>
      <c r="M96" s="56">
        <f>SUM(Construction[[#This Row],[MONTANT CAF REJETE]:[MONTANT DD ET AUTRES TAXES HTVA REJETE]])</f>
        <v>0</v>
      </c>
      <c r="N96" s="54"/>
      <c r="O96" s="51"/>
      <c r="P96" s="49">
        <f>Construction[[#This Row],[COÛT TOTAL REALISE]]-Construction[[#This Row],[COÛT TOTAL REJET]]</f>
        <v>0</v>
      </c>
    </row>
    <row r="97" spans="1:16" ht="15.75" thickBot="1">
      <c r="A97" s="218" t="str">
        <f>IF(ISBLANK(Construction[[#This Row],[DATE]]),"",ROW(Construction[[#This Row],[NUM]])-ROW($A$19))</f>
        <v/>
      </c>
      <c r="B97" s="47"/>
      <c r="C97" s="128"/>
      <c r="D97" s="129"/>
      <c r="E97" s="128"/>
      <c r="F97" s="121"/>
      <c r="G97" s="121"/>
      <c r="H97" s="124">
        <f>SUM(Construction[[#This Row],[MONTANT CAF REALISE ]:[MONTANT DD ET AUTRES TAXES HTVA]])</f>
        <v>0</v>
      </c>
      <c r="I97" s="35"/>
      <c r="J97" s="119"/>
      <c r="K97" s="55">
        <f>IF(Construction[[#This Row],[MOTIF]]="",0,Construction[[#This Row],[MONTANT CAF REALISE ]])</f>
        <v>0</v>
      </c>
      <c r="L97" s="55">
        <f>IF(Construction[[#This Row],[MOTIF]]="",0,Construction[[#This Row],[MONTANT DD ET AUTRES TAXES HTVA]])</f>
        <v>0</v>
      </c>
      <c r="M97" s="56">
        <f>SUM(Construction[[#This Row],[MONTANT CAF REJETE]:[MONTANT DD ET AUTRES TAXES HTVA REJETE]])</f>
        <v>0</v>
      </c>
      <c r="N97" s="54"/>
      <c r="O97" s="51"/>
      <c r="P97" s="49">
        <f>Construction[[#This Row],[COÛT TOTAL REALISE]]-Construction[[#This Row],[COÛT TOTAL REJET]]</f>
        <v>0</v>
      </c>
    </row>
    <row r="98" spans="1:16" ht="15.75" thickBot="1">
      <c r="A98" s="218" t="str">
        <f>IF(ISBLANK(Construction[[#This Row],[DATE]]),"",ROW(Construction[[#This Row],[NUM]])-ROW($A$19))</f>
        <v/>
      </c>
      <c r="B98" s="47"/>
      <c r="C98" s="128"/>
      <c r="D98" s="129"/>
      <c r="E98" s="128"/>
      <c r="F98" s="121"/>
      <c r="G98" s="121"/>
      <c r="H98" s="124">
        <f>SUM(Construction[[#This Row],[MONTANT CAF REALISE ]:[MONTANT DD ET AUTRES TAXES HTVA]])</f>
        <v>0</v>
      </c>
      <c r="I98" s="35"/>
      <c r="J98" s="119"/>
      <c r="K98" s="55">
        <f>IF(Construction[[#This Row],[MOTIF]]="",0,Construction[[#This Row],[MONTANT CAF REALISE ]])</f>
        <v>0</v>
      </c>
      <c r="L98" s="55">
        <f>IF(Construction[[#This Row],[MOTIF]]="",0,Construction[[#This Row],[MONTANT DD ET AUTRES TAXES HTVA]])</f>
        <v>0</v>
      </c>
      <c r="M98" s="56">
        <f>SUM(Construction[[#This Row],[MONTANT CAF REJETE]:[MONTANT DD ET AUTRES TAXES HTVA REJETE]])</f>
        <v>0</v>
      </c>
      <c r="N98" s="54"/>
      <c r="O98" s="51"/>
      <c r="P98" s="49">
        <f>Construction[[#This Row],[COÛT TOTAL REALISE]]-Construction[[#This Row],[COÛT TOTAL REJET]]</f>
        <v>0</v>
      </c>
    </row>
    <row r="99" spans="1:16" ht="15.75" thickBot="1">
      <c r="A99" s="218" t="str">
        <f>IF(ISBLANK(Construction[[#This Row],[DATE]]),"",ROW(Construction[[#This Row],[NUM]])-ROW($A$19))</f>
        <v/>
      </c>
      <c r="B99" s="47"/>
      <c r="C99" s="128"/>
      <c r="D99" s="129"/>
      <c r="E99" s="128"/>
      <c r="F99" s="121"/>
      <c r="G99" s="121"/>
      <c r="H99" s="124">
        <f>SUM(Construction[[#This Row],[MONTANT CAF REALISE ]:[MONTANT DD ET AUTRES TAXES HTVA]])</f>
        <v>0</v>
      </c>
      <c r="I99" s="35"/>
      <c r="J99" s="119"/>
      <c r="K99" s="55">
        <f>IF(Construction[[#This Row],[MOTIF]]="",0,Construction[[#This Row],[MONTANT CAF REALISE ]])</f>
        <v>0</v>
      </c>
      <c r="L99" s="55">
        <f>IF(Construction[[#This Row],[MOTIF]]="",0,Construction[[#This Row],[MONTANT DD ET AUTRES TAXES HTVA]])</f>
        <v>0</v>
      </c>
      <c r="M99" s="56">
        <f>SUM(Construction[[#This Row],[MONTANT CAF REJETE]:[MONTANT DD ET AUTRES TAXES HTVA REJETE]])</f>
        <v>0</v>
      </c>
      <c r="N99" s="54"/>
      <c r="O99" s="51"/>
      <c r="P99" s="49">
        <f>Construction[[#This Row],[COÛT TOTAL REALISE]]-Construction[[#This Row],[COÛT TOTAL REJET]]</f>
        <v>0</v>
      </c>
    </row>
    <row r="100" spans="1:16" ht="15.75" thickBot="1">
      <c r="A100" s="218" t="str">
        <f>IF(ISBLANK(Construction[[#This Row],[DATE]]),"",ROW(Construction[[#This Row],[NUM]])-ROW($A$19))</f>
        <v/>
      </c>
      <c r="B100" s="47"/>
      <c r="C100" s="128"/>
      <c r="D100" s="129"/>
      <c r="E100" s="128"/>
      <c r="F100" s="121"/>
      <c r="G100" s="121"/>
      <c r="H100" s="124">
        <f>SUM(Construction[[#This Row],[MONTANT CAF REALISE ]:[MONTANT DD ET AUTRES TAXES HTVA]])</f>
        <v>0</v>
      </c>
      <c r="I100" s="35"/>
      <c r="J100" s="119"/>
      <c r="K100" s="55">
        <f>IF(Construction[[#This Row],[MOTIF]]="",0,Construction[[#This Row],[MONTANT CAF REALISE ]])</f>
        <v>0</v>
      </c>
      <c r="L100" s="55">
        <f>IF(Construction[[#This Row],[MOTIF]]="",0,Construction[[#This Row],[MONTANT DD ET AUTRES TAXES HTVA]])</f>
        <v>0</v>
      </c>
      <c r="M100" s="56">
        <f>SUM(Construction[[#This Row],[MONTANT CAF REJETE]:[MONTANT DD ET AUTRES TAXES HTVA REJETE]])</f>
        <v>0</v>
      </c>
      <c r="N100" s="54"/>
      <c r="O100" s="51"/>
      <c r="P100" s="49">
        <f>Construction[[#This Row],[COÛT TOTAL REALISE]]-Construction[[#This Row],[COÛT TOTAL REJET]]</f>
        <v>0</v>
      </c>
    </row>
    <row r="101" spans="1:16" ht="15.75" thickBot="1">
      <c r="A101" s="218" t="str">
        <f>IF(ISBLANK(Construction[[#This Row],[DATE]]),"",ROW(Construction[[#This Row],[NUM]])-ROW($A$19))</f>
        <v/>
      </c>
      <c r="B101" s="47"/>
      <c r="C101" s="128"/>
      <c r="D101" s="129"/>
      <c r="E101" s="128"/>
      <c r="F101" s="121"/>
      <c r="G101" s="121"/>
      <c r="H101" s="124">
        <f>SUM(Construction[[#This Row],[MONTANT CAF REALISE ]:[MONTANT DD ET AUTRES TAXES HTVA]])</f>
        <v>0</v>
      </c>
      <c r="I101" s="35"/>
      <c r="J101" s="119"/>
      <c r="K101" s="55">
        <f>IF(Construction[[#This Row],[MOTIF]]="",0,Construction[[#This Row],[MONTANT CAF REALISE ]])</f>
        <v>0</v>
      </c>
      <c r="L101" s="55">
        <f>IF(Construction[[#This Row],[MOTIF]]="",0,Construction[[#This Row],[MONTANT DD ET AUTRES TAXES HTVA]])</f>
        <v>0</v>
      </c>
      <c r="M101" s="56">
        <f>SUM(Construction[[#This Row],[MONTANT CAF REJETE]:[MONTANT DD ET AUTRES TAXES HTVA REJETE]])</f>
        <v>0</v>
      </c>
      <c r="N101" s="54"/>
      <c r="O101" s="51"/>
      <c r="P101" s="49">
        <f>Construction[[#This Row],[COÛT TOTAL REALISE]]-Construction[[#This Row],[COÛT TOTAL REJET]]</f>
        <v>0</v>
      </c>
    </row>
    <row r="102" spans="1:16" ht="15.75" thickBot="1">
      <c r="A102" s="218" t="str">
        <f>IF(ISBLANK(Construction[[#This Row],[DATE]]),"",ROW(Construction[[#This Row],[NUM]])-ROW($A$19))</f>
        <v/>
      </c>
      <c r="B102" s="47"/>
      <c r="C102" s="128"/>
      <c r="D102" s="129"/>
      <c r="E102" s="128"/>
      <c r="F102" s="121"/>
      <c r="G102" s="121"/>
      <c r="H102" s="124">
        <f>SUM(Construction[[#This Row],[MONTANT CAF REALISE ]:[MONTANT DD ET AUTRES TAXES HTVA]])</f>
        <v>0</v>
      </c>
      <c r="I102" s="35"/>
      <c r="J102" s="119"/>
      <c r="K102" s="55">
        <f>IF(Construction[[#This Row],[MOTIF]]="",0,Construction[[#This Row],[MONTANT CAF REALISE ]])</f>
        <v>0</v>
      </c>
      <c r="L102" s="55">
        <f>IF(Construction[[#This Row],[MOTIF]]="",0,Construction[[#This Row],[MONTANT DD ET AUTRES TAXES HTVA]])</f>
        <v>0</v>
      </c>
      <c r="M102" s="56">
        <f>SUM(Construction[[#This Row],[MONTANT CAF REJETE]:[MONTANT DD ET AUTRES TAXES HTVA REJETE]])</f>
        <v>0</v>
      </c>
      <c r="N102" s="54"/>
      <c r="O102" s="51"/>
      <c r="P102" s="49">
        <f>Construction[[#This Row],[COÛT TOTAL REALISE]]-Construction[[#This Row],[COÛT TOTAL REJET]]</f>
        <v>0</v>
      </c>
    </row>
    <row r="103" spans="1:16" ht="15.75" thickBot="1">
      <c r="A103" s="218" t="str">
        <f>IF(ISBLANK(Construction[[#This Row],[DATE]]),"",ROW(Construction[[#This Row],[NUM]])-ROW($A$19))</f>
        <v/>
      </c>
      <c r="B103" s="47"/>
      <c r="C103" s="128"/>
      <c r="D103" s="129"/>
      <c r="E103" s="128"/>
      <c r="F103" s="121"/>
      <c r="G103" s="121"/>
      <c r="H103" s="124">
        <f>SUM(Construction[[#This Row],[MONTANT CAF REALISE ]:[MONTANT DD ET AUTRES TAXES HTVA]])</f>
        <v>0</v>
      </c>
      <c r="I103" s="35"/>
      <c r="J103" s="119"/>
      <c r="K103" s="55">
        <f>IF(Construction[[#This Row],[MOTIF]]="",0,Construction[[#This Row],[MONTANT CAF REALISE ]])</f>
        <v>0</v>
      </c>
      <c r="L103" s="55">
        <f>IF(Construction[[#This Row],[MOTIF]]="",0,Construction[[#This Row],[MONTANT DD ET AUTRES TAXES HTVA]])</f>
        <v>0</v>
      </c>
      <c r="M103" s="56">
        <f>SUM(Construction[[#This Row],[MONTANT CAF REJETE]:[MONTANT DD ET AUTRES TAXES HTVA REJETE]])</f>
        <v>0</v>
      </c>
      <c r="N103" s="54"/>
      <c r="O103" s="51"/>
      <c r="P103" s="49">
        <f>Construction[[#This Row],[COÛT TOTAL REALISE]]-Construction[[#This Row],[COÛT TOTAL REJET]]</f>
        <v>0</v>
      </c>
    </row>
    <row r="104" spans="1:16" ht="15.75" thickBot="1">
      <c r="A104" s="218" t="str">
        <f>IF(ISBLANK(Construction[[#This Row],[DATE]]),"",ROW(Construction[[#This Row],[NUM]])-ROW($A$19))</f>
        <v/>
      </c>
      <c r="B104" s="47"/>
      <c r="C104" s="128"/>
      <c r="D104" s="129"/>
      <c r="E104" s="128"/>
      <c r="F104" s="121"/>
      <c r="G104" s="121"/>
      <c r="H104" s="124">
        <f>SUM(Construction[[#This Row],[MONTANT CAF REALISE ]:[MONTANT DD ET AUTRES TAXES HTVA]])</f>
        <v>0</v>
      </c>
      <c r="I104" s="35"/>
      <c r="J104" s="119"/>
      <c r="K104" s="55">
        <f>IF(Construction[[#This Row],[MOTIF]]="",0,Construction[[#This Row],[MONTANT CAF REALISE ]])</f>
        <v>0</v>
      </c>
      <c r="L104" s="55">
        <f>IF(Construction[[#This Row],[MOTIF]]="",0,Construction[[#This Row],[MONTANT DD ET AUTRES TAXES HTVA]])</f>
        <v>0</v>
      </c>
      <c r="M104" s="56">
        <f>SUM(Construction[[#This Row],[MONTANT CAF REJETE]:[MONTANT DD ET AUTRES TAXES HTVA REJETE]])</f>
        <v>0</v>
      </c>
      <c r="N104" s="54"/>
      <c r="O104" s="51"/>
      <c r="P104" s="49">
        <f>Construction[[#This Row],[COÛT TOTAL REALISE]]-Construction[[#This Row],[COÛT TOTAL REJET]]</f>
        <v>0</v>
      </c>
    </row>
    <row r="105" spans="1:16" ht="15.75" thickBot="1">
      <c r="A105" s="218" t="str">
        <f>IF(ISBLANK(Construction[[#This Row],[DATE]]),"",ROW(Construction[[#This Row],[NUM]])-ROW($A$19))</f>
        <v/>
      </c>
      <c r="B105" s="47"/>
      <c r="C105" s="128"/>
      <c r="D105" s="129"/>
      <c r="E105" s="128"/>
      <c r="F105" s="121"/>
      <c r="G105" s="121"/>
      <c r="H105" s="124">
        <f>SUM(Construction[[#This Row],[MONTANT CAF REALISE ]:[MONTANT DD ET AUTRES TAXES HTVA]])</f>
        <v>0</v>
      </c>
      <c r="I105" s="35"/>
      <c r="J105" s="119"/>
      <c r="K105" s="55">
        <f>IF(Construction[[#This Row],[MOTIF]]="",0,Construction[[#This Row],[MONTANT CAF REALISE ]])</f>
        <v>0</v>
      </c>
      <c r="L105" s="55">
        <f>IF(Construction[[#This Row],[MOTIF]]="",0,Construction[[#This Row],[MONTANT DD ET AUTRES TAXES HTVA]])</f>
        <v>0</v>
      </c>
      <c r="M105" s="56">
        <f>SUM(Construction[[#This Row],[MONTANT CAF REJETE]:[MONTANT DD ET AUTRES TAXES HTVA REJETE]])</f>
        <v>0</v>
      </c>
      <c r="N105" s="54"/>
      <c r="O105" s="51"/>
      <c r="P105" s="49">
        <f>Construction[[#This Row],[COÛT TOTAL REALISE]]-Construction[[#This Row],[COÛT TOTAL REJET]]</f>
        <v>0</v>
      </c>
    </row>
    <row r="106" spans="1:16" ht="15.75" thickBot="1">
      <c r="A106" s="218" t="str">
        <f>IF(ISBLANK(Construction[[#This Row],[DATE]]),"",ROW(Construction[[#This Row],[NUM]])-ROW($A$19))</f>
        <v/>
      </c>
      <c r="B106" s="47"/>
      <c r="C106" s="128"/>
      <c r="D106" s="129"/>
      <c r="E106" s="128"/>
      <c r="F106" s="121"/>
      <c r="G106" s="121"/>
      <c r="H106" s="124">
        <f>SUM(Construction[[#This Row],[MONTANT CAF REALISE ]:[MONTANT DD ET AUTRES TAXES HTVA]])</f>
        <v>0</v>
      </c>
      <c r="I106" s="35"/>
      <c r="J106" s="119"/>
      <c r="K106" s="55">
        <f>IF(Construction[[#This Row],[MOTIF]]="",0,Construction[[#This Row],[MONTANT CAF REALISE ]])</f>
        <v>0</v>
      </c>
      <c r="L106" s="55">
        <f>IF(Construction[[#This Row],[MOTIF]]="",0,Construction[[#This Row],[MONTANT DD ET AUTRES TAXES HTVA]])</f>
        <v>0</v>
      </c>
      <c r="M106" s="56">
        <f>SUM(Construction[[#This Row],[MONTANT CAF REJETE]:[MONTANT DD ET AUTRES TAXES HTVA REJETE]])</f>
        <v>0</v>
      </c>
      <c r="N106" s="54"/>
      <c r="O106" s="51"/>
      <c r="P106" s="49">
        <f>Construction[[#This Row],[COÛT TOTAL REALISE]]-Construction[[#This Row],[COÛT TOTAL REJET]]</f>
        <v>0</v>
      </c>
    </row>
    <row r="107" spans="1:16" ht="15.75" thickBot="1">
      <c r="A107" s="218" t="str">
        <f>IF(ISBLANK(Construction[[#This Row],[DATE]]),"",ROW(Construction[[#This Row],[NUM]])-ROW($A$19))</f>
        <v/>
      </c>
      <c r="B107" s="47"/>
      <c r="C107" s="128"/>
      <c r="D107" s="129"/>
      <c r="E107" s="128"/>
      <c r="F107" s="121"/>
      <c r="G107" s="121"/>
      <c r="H107" s="124">
        <f>SUM(Construction[[#This Row],[MONTANT CAF REALISE ]:[MONTANT DD ET AUTRES TAXES HTVA]])</f>
        <v>0</v>
      </c>
      <c r="I107" s="35"/>
      <c r="J107" s="119"/>
      <c r="K107" s="55">
        <f>IF(Construction[[#This Row],[MOTIF]]="",0,Construction[[#This Row],[MONTANT CAF REALISE ]])</f>
        <v>0</v>
      </c>
      <c r="L107" s="55">
        <f>IF(Construction[[#This Row],[MOTIF]]="",0,Construction[[#This Row],[MONTANT DD ET AUTRES TAXES HTVA]])</f>
        <v>0</v>
      </c>
      <c r="M107" s="56">
        <f>SUM(Construction[[#This Row],[MONTANT CAF REJETE]:[MONTANT DD ET AUTRES TAXES HTVA REJETE]])</f>
        <v>0</v>
      </c>
      <c r="N107" s="54"/>
      <c r="O107" s="51"/>
      <c r="P107" s="49">
        <f>Construction[[#This Row],[COÛT TOTAL REALISE]]-Construction[[#This Row],[COÛT TOTAL REJET]]</f>
        <v>0</v>
      </c>
    </row>
    <row r="108" spans="1:16" ht="15.75" thickBot="1">
      <c r="A108" s="218" t="str">
        <f>IF(ISBLANK(Construction[[#This Row],[DATE]]),"",ROW(Construction[[#This Row],[NUM]])-ROW($A$19))</f>
        <v/>
      </c>
      <c r="B108" s="47"/>
      <c r="C108" s="128"/>
      <c r="D108" s="129"/>
      <c r="E108" s="128"/>
      <c r="F108" s="121"/>
      <c r="G108" s="121"/>
      <c r="H108" s="124">
        <f>SUM(Construction[[#This Row],[MONTANT CAF REALISE ]:[MONTANT DD ET AUTRES TAXES HTVA]])</f>
        <v>0</v>
      </c>
      <c r="I108" s="35"/>
      <c r="J108" s="119"/>
      <c r="K108" s="55">
        <f>IF(Construction[[#This Row],[MOTIF]]="",0,Construction[[#This Row],[MONTANT CAF REALISE ]])</f>
        <v>0</v>
      </c>
      <c r="L108" s="55">
        <f>IF(Construction[[#This Row],[MOTIF]]="",0,Construction[[#This Row],[MONTANT DD ET AUTRES TAXES HTVA]])</f>
        <v>0</v>
      </c>
      <c r="M108" s="56">
        <f>SUM(Construction[[#This Row],[MONTANT CAF REJETE]:[MONTANT DD ET AUTRES TAXES HTVA REJETE]])</f>
        <v>0</v>
      </c>
      <c r="N108" s="54"/>
      <c r="O108" s="51"/>
      <c r="P108" s="49">
        <f>Construction[[#This Row],[COÛT TOTAL REALISE]]-Construction[[#This Row],[COÛT TOTAL REJET]]</f>
        <v>0</v>
      </c>
    </row>
    <row r="109" spans="1:16" ht="15.75" thickBot="1">
      <c r="A109" s="218" t="str">
        <f>IF(ISBLANK(Construction[[#This Row],[DATE]]),"",ROW(Construction[[#This Row],[NUM]])-ROW($A$19))</f>
        <v/>
      </c>
      <c r="B109" s="47"/>
      <c r="C109" s="128"/>
      <c r="D109" s="129"/>
      <c r="E109" s="128"/>
      <c r="F109" s="121"/>
      <c r="G109" s="121"/>
      <c r="H109" s="124">
        <f>SUM(Construction[[#This Row],[MONTANT CAF REALISE ]:[MONTANT DD ET AUTRES TAXES HTVA]])</f>
        <v>0</v>
      </c>
      <c r="I109" s="35"/>
      <c r="J109" s="119"/>
      <c r="K109" s="55">
        <f>IF(Construction[[#This Row],[MOTIF]]="",0,Construction[[#This Row],[MONTANT CAF REALISE ]])</f>
        <v>0</v>
      </c>
      <c r="L109" s="55">
        <f>IF(Construction[[#This Row],[MOTIF]]="",0,Construction[[#This Row],[MONTANT DD ET AUTRES TAXES HTVA]])</f>
        <v>0</v>
      </c>
      <c r="M109" s="56">
        <f>SUM(Construction[[#This Row],[MONTANT CAF REJETE]:[MONTANT DD ET AUTRES TAXES HTVA REJETE]])</f>
        <v>0</v>
      </c>
      <c r="N109" s="54"/>
      <c r="O109" s="51"/>
      <c r="P109" s="49">
        <f>Construction[[#This Row],[COÛT TOTAL REALISE]]-Construction[[#This Row],[COÛT TOTAL REJET]]</f>
        <v>0</v>
      </c>
    </row>
    <row r="110" spans="1:16" ht="15.75" thickBot="1">
      <c r="A110" s="218" t="str">
        <f>IF(ISBLANK(Construction[[#This Row],[DATE]]),"",ROW(Construction[[#This Row],[NUM]])-ROW($A$19))</f>
        <v/>
      </c>
      <c r="B110" s="47"/>
      <c r="C110" s="128"/>
      <c r="D110" s="129"/>
      <c r="E110" s="128"/>
      <c r="F110" s="121"/>
      <c r="G110" s="121"/>
      <c r="H110" s="124">
        <f>SUM(Construction[[#This Row],[MONTANT CAF REALISE ]:[MONTANT DD ET AUTRES TAXES HTVA]])</f>
        <v>0</v>
      </c>
      <c r="I110" s="35"/>
      <c r="J110" s="119"/>
      <c r="K110" s="55">
        <f>IF(Construction[[#This Row],[MOTIF]]="",0,Construction[[#This Row],[MONTANT CAF REALISE ]])</f>
        <v>0</v>
      </c>
      <c r="L110" s="55">
        <f>IF(Construction[[#This Row],[MOTIF]]="",0,Construction[[#This Row],[MONTANT DD ET AUTRES TAXES HTVA]])</f>
        <v>0</v>
      </c>
      <c r="M110" s="56">
        <f>SUM(Construction[[#This Row],[MONTANT CAF REJETE]:[MONTANT DD ET AUTRES TAXES HTVA REJETE]])</f>
        <v>0</v>
      </c>
      <c r="N110" s="54"/>
      <c r="O110" s="51"/>
      <c r="P110" s="49">
        <f>Construction[[#This Row],[COÛT TOTAL REALISE]]-Construction[[#This Row],[COÛT TOTAL REJET]]</f>
        <v>0</v>
      </c>
    </row>
    <row r="111" spans="1:16" ht="15.75" thickBot="1">
      <c r="A111" s="218" t="str">
        <f>IF(ISBLANK(Construction[[#This Row],[DATE]]),"",ROW(Construction[[#This Row],[NUM]])-ROW($A$19))</f>
        <v/>
      </c>
      <c r="B111" s="47"/>
      <c r="C111" s="128"/>
      <c r="D111" s="129"/>
      <c r="E111" s="128"/>
      <c r="F111" s="121"/>
      <c r="G111" s="121"/>
      <c r="H111" s="124">
        <f>SUM(Construction[[#This Row],[MONTANT CAF REALISE ]:[MONTANT DD ET AUTRES TAXES HTVA]])</f>
        <v>0</v>
      </c>
      <c r="I111" s="35"/>
      <c r="J111" s="119"/>
      <c r="K111" s="55">
        <f>IF(Construction[[#This Row],[MOTIF]]="",0,Construction[[#This Row],[MONTANT CAF REALISE ]])</f>
        <v>0</v>
      </c>
      <c r="L111" s="55">
        <f>IF(Construction[[#This Row],[MOTIF]]="",0,Construction[[#This Row],[MONTANT DD ET AUTRES TAXES HTVA]])</f>
        <v>0</v>
      </c>
      <c r="M111" s="56">
        <f>SUM(Construction[[#This Row],[MONTANT CAF REJETE]:[MONTANT DD ET AUTRES TAXES HTVA REJETE]])</f>
        <v>0</v>
      </c>
      <c r="N111" s="54"/>
      <c r="O111" s="51"/>
      <c r="P111" s="49">
        <f>Construction[[#This Row],[COÛT TOTAL REALISE]]-Construction[[#This Row],[COÛT TOTAL REJET]]</f>
        <v>0</v>
      </c>
    </row>
    <row r="112" spans="1:16" ht="15.75" thickBot="1">
      <c r="A112" s="218" t="str">
        <f>IF(ISBLANK(Construction[[#This Row],[DATE]]),"",ROW(Construction[[#This Row],[NUM]])-ROW($A$19))</f>
        <v/>
      </c>
      <c r="B112" s="47"/>
      <c r="C112" s="128"/>
      <c r="D112" s="129"/>
      <c r="E112" s="128"/>
      <c r="F112" s="121"/>
      <c r="G112" s="121"/>
      <c r="H112" s="124">
        <f>SUM(Construction[[#This Row],[MONTANT CAF REALISE ]:[MONTANT DD ET AUTRES TAXES HTVA]])</f>
        <v>0</v>
      </c>
      <c r="I112" s="35"/>
      <c r="J112" s="119"/>
      <c r="K112" s="55">
        <f>IF(Construction[[#This Row],[MOTIF]]="",0,Construction[[#This Row],[MONTANT CAF REALISE ]])</f>
        <v>0</v>
      </c>
      <c r="L112" s="55">
        <f>IF(Construction[[#This Row],[MOTIF]]="",0,Construction[[#This Row],[MONTANT DD ET AUTRES TAXES HTVA]])</f>
        <v>0</v>
      </c>
      <c r="M112" s="56">
        <f>SUM(Construction[[#This Row],[MONTANT CAF REJETE]:[MONTANT DD ET AUTRES TAXES HTVA REJETE]])</f>
        <v>0</v>
      </c>
      <c r="N112" s="54"/>
      <c r="O112" s="51"/>
      <c r="P112" s="49">
        <f>Construction[[#This Row],[COÛT TOTAL REALISE]]-Construction[[#This Row],[COÛT TOTAL REJET]]</f>
        <v>0</v>
      </c>
    </row>
    <row r="113" spans="1:16" ht="15.75" thickBot="1">
      <c r="A113" s="218" t="str">
        <f>IF(ISBLANK(Construction[[#This Row],[DATE]]),"",ROW(Construction[[#This Row],[NUM]])-ROW($A$19))</f>
        <v/>
      </c>
      <c r="B113" s="47"/>
      <c r="C113" s="128"/>
      <c r="D113" s="129"/>
      <c r="E113" s="128"/>
      <c r="F113" s="121"/>
      <c r="G113" s="121"/>
      <c r="H113" s="124">
        <f>SUM(Construction[[#This Row],[MONTANT CAF REALISE ]:[MONTANT DD ET AUTRES TAXES HTVA]])</f>
        <v>0</v>
      </c>
      <c r="I113" s="35"/>
      <c r="J113" s="119"/>
      <c r="K113" s="55">
        <f>IF(Construction[[#This Row],[MOTIF]]="",0,Construction[[#This Row],[MONTANT CAF REALISE ]])</f>
        <v>0</v>
      </c>
      <c r="L113" s="55">
        <f>IF(Construction[[#This Row],[MOTIF]]="",0,Construction[[#This Row],[MONTANT DD ET AUTRES TAXES HTVA]])</f>
        <v>0</v>
      </c>
      <c r="M113" s="56">
        <f>SUM(Construction[[#This Row],[MONTANT CAF REJETE]:[MONTANT DD ET AUTRES TAXES HTVA REJETE]])</f>
        <v>0</v>
      </c>
      <c r="N113" s="54"/>
      <c r="O113" s="51"/>
      <c r="P113" s="49">
        <f>Construction[[#This Row],[COÛT TOTAL REALISE]]-Construction[[#This Row],[COÛT TOTAL REJET]]</f>
        <v>0</v>
      </c>
    </row>
    <row r="114" spans="1:16" ht="15.75" thickBot="1">
      <c r="A114" s="218" t="str">
        <f>IF(ISBLANK(Construction[[#This Row],[DATE]]),"",ROW(Construction[[#This Row],[NUM]])-ROW($A$19))</f>
        <v/>
      </c>
      <c r="B114" s="47"/>
      <c r="C114" s="128"/>
      <c r="D114" s="129"/>
      <c r="E114" s="128"/>
      <c r="F114" s="121"/>
      <c r="G114" s="121"/>
      <c r="H114" s="124">
        <f>SUM(Construction[[#This Row],[MONTANT CAF REALISE ]:[MONTANT DD ET AUTRES TAXES HTVA]])</f>
        <v>0</v>
      </c>
      <c r="I114" s="35"/>
      <c r="J114" s="119"/>
      <c r="K114" s="55">
        <f>IF(Construction[[#This Row],[MOTIF]]="",0,Construction[[#This Row],[MONTANT CAF REALISE ]])</f>
        <v>0</v>
      </c>
      <c r="L114" s="55">
        <f>IF(Construction[[#This Row],[MOTIF]]="",0,Construction[[#This Row],[MONTANT DD ET AUTRES TAXES HTVA]])</f>
        <v>0</v>
      </c>
      <c r="M114" s="56">
        <f>SUM(Construction[[#This Row],[MONTANT CAF REJETE]:[MONTANT DD ET AUTRES TAXES HTVA REJETE]])</f>
        <v>0</v>
      </c>
      <c r="N114" s="54"/>
      <c r="O114" s="51"/>
      <c r="P114" s="49">
        <f>Construction[[#This Row],[COÛT TOTAL REALISE]]-Construction[[#This Row],[COÛT TOTAL REJET]]</f>
        <v>0</v>
      </c>
    </row>
    <row r="115" spans="1:16" ht="15.75" thickBot="1">
      <c r="A115" s="218" t="str">
        <f>IF(ISBLANK(Construction[[#This Row],[DATE]]),"",ROW(Construction[[#This Row],[NUM]])-ROW($A$19))</f>
        <v/>
      </c>
      <c r="B115" s="47"/>
      <c r="C115" s="128"/>
      <c r="D115" s="129"/>
      <c r="E115" s="128"/>
      <c r="F115" s="121"/>
      <c r="G115" s="121"/>
      <c r="H115" s="124">
        <f>SUM(Construction[[#This Row],[MONTANT CAF REALISE ]:[MONTANT DD ET AUTRES TAXES HTVA]])</f>
        <v>0</v>
      </c>
      <c r="I115" s="35"/>
      <c r="J115" s="119"/>
      <c r="K115" s="55">
        <f>IF(Construction[[#This Row],[MOTIF]]="",0,Construction[[#This Row],[MONTANT CAF REALISE ]])</f>
        <v>0</v>
      </c>
      <c r="L115" s="55">
        <f>IF(Construction[[#This Row],[MOTIF]]="",0,Construction[[#This Row],[MONTANT DD ET AUTRES TAXES HTVA]])</f>
        <v>0</v>
      </c>
      <c r="M115" s="56">
        <f>SUM(Construction[[#This Row],[MONTANT CAF REJETE]:[MONTANT DD ET AUTRES TAXES HTVA REJETE]])</f>
        <v>0</v>
      </c>
      <c r="N115" s="54"/>
      <c r="O115" s="51"/>
      <c r="P115" s="49">
        <f>Construction[[#This Row],[COÛT TOTAL REALISE]]-Construction[[#This Row],[COÛT TOTAL REJET]]</f>
        <v>0</v>
      </c>
    </row>
    <row r="116" spans="1:16" ht="15.75" thickBot="1">
      <c r="A116" s="218" t="str">
        <f>IF(ISBLANK(Construction[[#This Row],[DATE]]),"",ROW(Construction[[#This Row],[NUM]])-ROW($A$19))</f>
        <v/>
      </c>
      <c r="B116" s="47"/>
      <c r="C116" s="128"/>
      <c r="D116" s="129"/>
      <c r="E116" s="128"/>
      <c r="F116" s="121"/>
      <c r="G116" s="121"/>
      <c r="H116" s="124">
        <f>SUM(Construction[[#This Row],[MONTANT CAF REALISE ]:[MONTANT DD ET AUTRES TAXES HTVA]])</f>
        <v>0</v>
      </c>
      <c r="I116" s="35"/>
      <c r="J116" s="119"/>
      <c r="K116" s="55">
        <f>IF(Construction[[#This Row],[MOTIF]]="",0,Construction[[#This Row],[MONTANT CAF REALISE ]])</f>
        <v>0</v>
      </c>
      <c r="L116" s="55">
        <f>IF(Construction[[#This Row],[MOTIF]]="",0,Construction[[#This Row],[MONTANT DD ET AUTRES TAXES HTVA]])</f>
        <v>0</v>
      </c>
      <c r="M116" s="56">
        <f>SUM(Construction[[#This Row],[MONTANT CAF REJETE]:[MONTANT DD ET AUTRES TAXES HTVA REJETE]])</f>
        <v>0</v>
      </c>
      <c r="N116" s="54"/>
      <c r="O116" s="51"/>
      <c r="P116" s="49">
        <f>Construction[[#This Row],[COÛT TOTAL REALISE]]-Construction[[#This Row],[COÛT TOTAL REJET]]</f>
        <v>0</v>
      </c>
    </row>
    <row r="117" spans="1:16" ht="15.75" thickBot="1">
      <c r="A117" s="218" t="str">
        <f>IF(ISBLANK(Construction[[#This Row],[DATE]]),"",ROW(Construction[[#This Row],[NUM]])-ROW($A$19))</f>
        <v/>
      </c>
      <c r="B117" s="47"/>
      <c r="C117" s="128"/>
      <c r="D117" s="129"/>
      <c r="E117" s="128"/>
      <c r="F117" s="121"/>
      <c r="G117" s="121"/>
      <c r="H117" s="124">
        <f>SUM(Construction[[#This Row],[MONTANT CAF REALISE ]:[MONTANT DD ET AUTRES TAXES HTVA]])</f>
        <v>0</v>
      </c>
      <c r="I117" s="35"/>
      <c r="J117" s="119"/>
      <c r="K117" s="55">
        <f>IF(Construction[[#This Row],[MOTIF]]="",0,Construction[[#This Row],[MONTANT CAF REALISE ]])</f>
        <v>0</v>
      </c>
      <c r="L117" s="55">
        <f>IF(Construction[[#This Row],[MOTIF]]="",0,Construction[[#This Row],[MONTANT DD ET AUTRES TAXES HTVA]])</f>
        <v>0</v>
      </c>
      <c r="M117" s="56">
        <f>SUM(Construction[[#This Row],[MONTANT CAF REJETE]:[MONTANT DD ET AUTRES TAXES HTVA REJETE]])</f>
        <v>0</v>
      </c>
      <c r="N117" s="54"/>
      <c r="O117" s="51"/>
      <c r="P117" s="49">
        <f>Construction[[#This Row],[COÛT TOTAL REALISE]]-Construction[[#This Row],[COÛT TOTAL REJET]]</f>
        <v>0</v>
      </c>
    </row>
    <row r="118" spans="1:16">
      <c r="I118" s="35"/>
    </row>
    <row r="119" spans="1:16">
      <c r="I119" s="35"/>
    </row>
  </sheetData>
  <sheetProtection algorithmName="SHA-512" hashValue="WbLtA8BuEYKdAH+o72pa067Um2YFPY7+RIqGMZUk9O/x9dW1Dgt+B9PCXaf9HXGyV9BrcQr4T5Y6nrfDXiCdvg==" saltValue="y5riBjsJ1ez1dsZBHYiLww==" spinCount="100000" sheet="1" objects="1" scenarios="1" insertHyperlinks="0"/>
  <mergeCells count="11">
    <mergeCell ref="J14:N14"/>
    <mergeCell ref="B14:B15"/>
    <mergeCell ref="C14:C15"/>
    <mergeCell ref="D14:D15"/>
    <mergeCell ref="E14:E15"/>
    <mergeCell ref="F14:H14"/>
    <mergeCell ref="D2:H2"/>
    <mergeCell ref="D4:H4"/>
    <mergeCell ref="D6:H6"/>
    <mergeCell ref="A9:N9"/>
    <mergeCell ref="A11:M11"/>
  </mergeCells>
  <phoneticPr fontId="15" type="noConversion"/>
  <conditionalFormatting sqref="A20:M117">
    <cfRule type="notContainsBlanks" dxfId="141" priority="4">
      <formula>LEN(TRIM(A20))&gt;0</formula>
    </cfRule>
  </conditionalFormatting>
  <conditionalFormatting sqref="D2">
    <cfRule type="notContainsBlanks" dxfId="140" priority="3">
      <formula>LEN(TRIM(D2))&gt;0</formula>
    </cfRule>
  </conditionalFormatting>
  <conditionalFormatting sqref="D4">
    <cfRule type="notContainsBlanks" dxfId="139" priority="2">
      <formula>LEN(TRIM(D4))&gt;0</formula>
    </cfRule>
  </conditionalFormatting>
  <conditionalFormatting sqref="D6">
    <cfRule type="notContainsBlanks" dxfId="138" priority="1">
      <formula>LEN(TRIM(D6))&gt;0</formula>
    </cfRule>
  </conditionalFormatting>
  <pageMargins left="0.7" right="0.7" top="0.75" bottom="0.75" header="0.3" footer="0.3"/>
  <pageSetup paperSize="9" orientation="portrait" r:id="rId1"/>
  <ignoredErrors>
    <ignoredError sqref="H19 K19:M19 P19" calculatedColumn="1"/>
  </ignoredErrors>
  <legacy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F17823D1-F76C-4C85-AABB-5779052F420F}">
          <x14:formula1>
            <xm:f>RESSOURCE!$B$3:$B$17</xm:f>
          </x14:formula1>
          <xm:sqref>J20:J117</xm:sqref>
        </x14:dataValidation>
      </x14:dataValidation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2E378F-E741-4DE7-86C2-C152F18B1E3D}">
  <sheetPr codeName="Feuil7"/>
  <dimension ref="A1:P120"/>
  <sheetViews>
    <sheetView topLeftCell="A5" zoomScale="80" zoomScaleNormal="80" workbookViewId="0">
      <selection activeCell="G21" sqref="G21:G118"/>
    </sheetView>
  </sheetViews>
  <sheetFormatPr baseColWidth="10" defaultColWidth="10.625" defaultRowHeight="15"/>
  <cols>
    <col min="1" max="1" width="9.75" style="37" customWidth="1"/>
    <col min="2" max="2" width="16.875" style="37" bestFit="1" customWidth="1"/>
    <col min="3" max="3" width="34.125" style="37" customWidth="1"/>
    <col min="4" max="4" width="15.25" style="37" customWidth="1"/>
    <col min="5" max="5" width="23.625" style="37" customWidth="1"/>
    <col min="6" max="6" width="17.625" style="37" customWidth="1"/>
    <col min="7" max="7" width="17.25" style="37" customWidth="1"/>
    <col min="8" max="8" width="22" style="37" customWidth="1"/>
    <col min="9" max="9" width="9.25" style="38" customWidth="1"/>
    <col min="10" max="10" width="25.5" style="38" bestFit="1" customWidth="1"/>
    <col min="11" max="11" width="19.625" style="38" customWidth="1"/>
    <col min="12" max="12" width="18.875" style="38" customWidth="1"/>
    <col min="13" max="13" width="18.5" style="37" customWidth="1"/>
    <col min="14" max="14" width="15.75" style="37" customWidth="1"/>
    <col min="15" max="15" width="9.875" style="37" customWidth="1"/>
    <col min="16" max="16" width="21.375" style="39" bestFit="1" customWidth="1"/>
    <col min="17" max="16384" width="10.625" style="37"/>
  </cols>
  <sheetData>
    <row r="1" spans="1:16" s="29" customFormat="1" ht="22.9" customHeight="1">
      <c r="A1" s="64"/>
      <c r="B1" s="64"/>
      <c r="C1" s="64"/>
      <c r="D1" s="65"/>
      <c r="E1" s="64"/>
      <c r="F1" s="64"/>
      <c r="G1" s="64"/>
      <c r="H1" s="66"/>
      <c r="I1" s="64"/>
      <c r="J1" s="64"/>
      <c r="K1" s="64"/>
      <c r="L1" s="64"/>
      <c r="M1" s="64"/>
      <c r="N1" s="64"/>
      <c r="O1" s="64"/>
      <c r="P1" s="67"/>
    </row>
    <row r="2" spans="1:16" s="29" customFormat="1" ht="22.9" customHeight="1">
      <c r="A2" s="64"/>
      <c r="B2" s="64"/>
      <c r="C2" s="68" t="s">
        <v>4</v>
      </c>
      <c r="D2" s="242">
        <f>'GUIDE D''UTILISATION'!C2</f>
        <v>0</v>
      </c>
      <c r="E2" s="242"/>
      <c r="F2" s="242"/>
      <c r="G2" s="242"/>
      <c r="H2" s="242"/>
      <c r="I2" s="64"/>
      <c r="J2" s="64"/>
      <c r="K2" s="64"/>
      <c r="L2" s="64"/>
      <c r="M2" s="64"/>
      <c r="N2" s="64"/>
      <c r="O2" s="64"/>
      <c r="P2" s="67"/>
    </row>
    <row r="3" spans="1:16" s="29" customFormat="1" ht="22.9" customHeight="1">
      <c r="A3" s="64"/>
      <c r="B3" s="64"/>
      <c r="C3" s="64"/>
      <c r="D3" s="65"/>
      <c r="E3" s="64"/>
      <c r="F3" s="64"/>
      <c r="G3" s="64"/>
      <c r="H3" s="66"/>
      <c r="I3" s="64"/>
      <c r="J3" s="64"/>
      <c r="K3" s="64"/>
      <c r="L3" s="64"/>
      <c r="M3" s="64"/>
      <c r="N3" s="64"/>
      <c r="O3" s="64"/>
      <c r="P3" s="67"/>
    </row>
    <row r="4" spans="1:16" s="29" customFormat="1" ht="22.9" customHeight="1">
      <c r="A4" s="64"/>
      <c r="B4" s="64"/>
      <c r="C4" s="68" t="s">
        <v>5</v>
      </c>
      <c r="D4" s="242">
        <f>'GUIDE D''UTILISATION'!C4</f>
        <v>0</v>
      </c>
      <c r="E4" s="242"/>
      <c r="F4" s="242"/>
      <c r="G4" s="242"/>
      <c r="H4" s="242"/>
      <c r="I4" s="64"/>
      <c r="J4" s="64"/>
      <c r="K4" s="64"/>
      <c r="L4" s="64"/>
      <c r="M4" s="64"/>
      <c r="N4" s="64"/>
      <c r="O4" s="64"/>
      <c r="P4" s="67"/>
    </row>
    <row r="5" spans="1:16" s="29" customFormat="1" ht="22.9" customHeight="1">
      <c r="A5" s="64"/>
      <c r="B5" s="64"/>
      <c r="C5" s="64"/>
      <c r="D5" s="64"/>
      <c r="E5" s="64"/>
      <c r="F5" s="64"/>
      <c r="G5" s="64"/>
      <c r="H5" s="66"/>
      <c r="I5" s="64"/>
      <c r="J5" s="64"/>
      <c r="K5" s="64"/>
      <c r="L5" s="64"/>
      <c r="M5" s="64"/>
      <c r="N5" s="64"/>
      <c r="O5" s="64"/>
      <c r="P5" s="67"/>
    </row>
    <row r="6" spans="1:16" s="29" customFormat="1" ht="22.9" customHeight="1">
      <c r="A6" s="64"/>
      <c r="B6" s="64"/>
      <c r="C6" s="68" t="s">
        <v>6</v>
      </c>
      <c r="D6" s="243">
        <f>'GUIDE D''UTILISATION'!C6</f>
        <v>0</v>
      </c>
      <c r="E6" s="243"/>
      <c r="F6" s="243"/>
      <c r="G6" s="243"/>
      <c r="H6" s="243"/>
      <c r="I6" s="64"/>
      <c r="J6" s="64"/>
      <c r="K6" s="64"/>
      <c r="L6" s="64"/>
      <c r="M6" s="64"/>
      <c r="N6" s="64"/>
      <c r="O6" s="64"/>
      <c r="P6" s="67"/>
    </row>
    <row r="7" spans="1:16" s="29" customFormat="1" ht="22.9" customHeight="1">
      <c r="A7" s="64"/>
      <c r="B7" s="64"/>
      <c r="C7" s="64"/>
      <c r="D7" s="65"/>
      <c r="E7" s="64"/>
      <c r="F7" s="64"/>
      <c r="G7" s="64"/>
      <c r="H7" s="66"/>
      <c r="I7" s="64"/>
      <c r="J7" s="64"/>
      <c r="K7" s="64"/>
      <c r="L7" s="64"/>
      <c r="M7" s="64"/>
      <c r="N7" s="64"/>
      <c r="O7" s="64"/>
      <c r="P7" s="67"/>
    </row>
    <row r="8" spans="1:16" s="29" customFormat="1" ht="22.9" customHeight="1">
      <c r="A8" s="64"/>
      <c r="B8" s="64"/>
      <c r="C8" s="64"/>
      <c r="D8" s="65"/>
      <c r="E8" s="64"/>
      <c r="F8" s="64"/>
      <c r="G8" s="64"/>
      <c r="H8" s="66"/>
      <c r="I8" s="64"/>
      <c r="J8" s="64"/>
      <c r="K8" s="64"/>
      <c r="L8" s="64"/>
      <c r="M8" s="64"/>
      <c r="N8" s="64"/>
      <c r="O8" s="64"/>
      <c r="P8" s="67"/>
    </row>
    <row r="9" spans="1:16" s="29" customFormat="1" ht="22.9" customHeight="1">
      <c r="A9" s="230" t="s">
        <v>7</v>
      </c>
      <c r="B9" s="231"/>
      <c r="C9" s="231"/>
      <c r="D9" s="231"/>
      <c r="E9" s="231"/>
      <c r="F9" s="231"/>
      <c r="G9" s="231"/>
      <c r="H9" s="231"/>
      <c r="I9" s="231"/>
      <c r="J9" s="231"/>
      <c r="K9" s="231"/>
      <c r="L9" s="231"/>
      <c r="M9" s="231"/>
      <c r="N9" s="231"/>
      <c r="O9" s="69"/>
      <c r="P9" s="69"/>
    </row>
    <row r="10" spans="1:16" s="29" customFormat="1" ht="22.9" customHeight="1">
      <c r="A10" s="64"/>
      <c r="B10" s="64"/>
      <c r="C10" s="64"/>
      <c r="D10" s="65"/>
      <c r="E10" s="64"/>
      <c r="F10" s="64"/>
      <c r="G10" s="64"/>
      <c r="H10" s="66"/>
      <c r="I10" s="64"/>
      <c r="J10" s="64"/>
      <c r="K10" s="64"/>
      <c r="L10" s="64"/>
      <c r="M10" s="64"/>
      <c r="N10" s="64"/>
      <c r="O10" s="64"/>
      <c r="P10" s="67"/>
    </row>
    <row r="11" spans="1:16" s="29" customFormat="1" ht="22.9" customHeight="1">
      <c r="A11" s="232" t="s">
        <v>8</v>
      </c>
      <c r="B11" s="233"/>
      <c r="C11" s="233"/>
      <c r="D11" s="233"/>
      <c r="E11" s="233"/>
      <c r="F11" s="233"/>
      <c r="G11" s="233"/>
      <c r="H11" s="233"/>
      <c r="I11" s="233"/>
      <c r="J11" s="233"/>
      <c r="K11" s="233"/>
      <c r="L11" s="233"/>
      <c r="M11" s="233"/>
      <c r="N11" s="64"/>
      <c r="O11" s="64"/>
      <c r="P11" s="64"/>
    </row>
    <row r="12" spans="1:16" s="29" customFormat="1" ht="22.9" customHeight="1">
      <c r="A12" s="64"/>
      <c r="B12" s="64"/>
      <c r="C12" s="64"/>
      <c r="D12" s="65"/>
      <c r="E12" s="64"/>
      <c r="F12" s="64"/>
      <c r="G12" s="64"/>
      <c r="H12" s="66"/>
      <c r="I12" s="64"/>
      <c r="J12" s="64"/>
      <c r="K12" s="64"/>
      <c r="L12" s="64"/>
      <c r="M12" s="64"/>
      <c r="N12" s="64"/>
      <c r="O12" s="64"/>
      <c r="P12" s="67"/>
    </row>
    <row r="13" spans="1:16" s="29" customFormat="1" ht="22.9" customHeight="1">
      <c r="A13" s="64"/>
      <c r="B13" s="64"/>
      <c r="C13" s="64"/>
      <c r="D13" s="65"/>
      <c r="E13" s="64"/>
      <c r="F13" s="64"/>
      <c r="G13" s="64"/>
      <c r="H13" s="66"/>
      <c r="I13" s="64"/>
      <c r="J13" s="64"/>
      <c r="K13" s="64"/>
      <c r="L13" s="64"/>
      <c r="M13" s="64"/>
      <c r="N13" s="64"/>
      <c r="O13" s="64"/>
      <c r="P13" s="70" t="s">
        <v>9</v>
      </c>
    </row>
    <row r="14" spans="1:16" s="35" customFormat="1" ht="22.9" customHeight="1">
      <c r="A14" s="71"/>
      <c r="B14" s="234" t="s">
        <v>6</v>
      </c>
      <c r="C14" s="234" t="s">
        <v>10</v>
      </c>
      <c r="D14" s="235" t="s">
        <v>11</v>
      </c>
      <c r="E14" s="236" t="s">
        <v>12</v>
      </c>
      <c r="F14" s="238" t="s">
        <v>64</v>
      </c>
      <c r="G14" s="239"/>
      <c r="H14" s="240"/>
      <c r="I14" s="71"/>
      <c r="J14" s="226" t="s">
        <v>13</v>
      </c>
      <c r="K14" s="226"/>
      <c r="L14" s="226"/>
      <c r="M14" s="226"/>
      <c r="N14" s="226"/>
      <c r="O14" s="71"/>
      <c r="P14" s="71"/>
    </row>
    <row r="15" spans="1:16" s="35" customFormat="1" ht="40.15" customHeight="1">
      <c r="A15" s="71"/>
      <c r="B15" s="234"/>
      <c r="C15" s="234"/>
      <c r="D15" s="235"/>
      <c r="E15" s="237"/>
      <c r="F15" s="72" t="s">
        <v>65</v>
      </c>
      <c r="G15" s="73" t="s">
        <v>66</v>
      </c>
      <c r="H15" s="74" t="s">
        <v>67</v>
      </c>
      <c r="I15" s="71"/>
      <c r="J15" s="75" t="s">
        <v>0</v>
      </c>
      <c r="K15" s="75" t="s">
        <v>65</v>
      </c>
      <c r="L15" s="75" t="s">
        <v>71</v>
      </c>
      <c r="M15" s="76" t="s">
        <v>72</v>
      </c>
      <c r="N15" s="77" t="s">
        <v>1</v>
      </c>
      <c r="O15" s="71"/>
      <c r="P15" s="78" t="s">
        <v>14</v>
      </c>
    </row>
    <row r="16" spans="1:16">
      <c r="A16" s="51"/>
      <c r="B16" s="51"/>
      <c r="C16" s="51"/>
      <c r="D16" s="51"/>
      <c r="E16" s="51"/>
      <c r="F16" s="51"/>
      <c r="G16" s="51"/>
      <c r="H16" s="51"/>
      <c r="I16" s="71"/>
      <c r="J16" s="79"/>
      <c r="K16" s="51"/>
      <c r="L16" s="51"/>
      <c r="M16" s="51"/>
      <c r="N16" s="51"/>
      <c r="O16" s="51"/>
      <c r="P16" s="80"/>
    </row>
    <row r="17" spans="1:16" s="40" customFormat="1" ht="14.25">
      <c r="A17" s="81" t="s">
        <v>19</v>
      </c>
      <c r="B17" s="81" t="s">
        <v>6</v>
      </c>
      <c r="C17" s="81" t="s">
        <v>10</v>
      </c>
      <c r="D17" s="81" t="s">
        <v>11</v>
      </c>
      <c r="E17" s="81" t="s">
        <v>12</v>
      </c>
      <c r="F17" s="81" t="s">
        <v>65</v>
      </c>
      <c r="G17" s="81" t="s">
        <v>66</v>
      </c>
      <c r="H17" s="81" t="s">
        <v>67</v>
      </c>
      <c r="I17" s="82" t="s">
        <v>2</v>
      </c>
      <c r="J17" s="81" t="s">
        <v>0</v>
      </c>
      <c r="K17" s="81" t="s">
        <v>68</v>
      </c>
      <c r="L17" s="81" t="s">
        <v>69</v>
      </c>
      <c r="M17" s="81" t="s">
        <v>70</v>
      </c>
      <c r="N17" s="81" t="s">
        <v>1</v>
      </c>
      <c r="O17" s="81" t="s">
        <v>3</v>
      </c>
      <c r="P17" s="81" t="s">
        <v>14</v>
      </c>
    </row>
    <row r="18" spans="1:16" thickBot="1">
      <c r="A18" s="51"/>
      <c r="B18" s="51"/>
      <c r="C18" s="51"/>
      <c r="D18" s="51"/>
      <c r="E18" s="51"/>
      <c r="F18" s="51"/>
      <c r="G18" s="51"/>
      <c r="H18" s="79"/>
      <c r="I18" s="71"/>
      <c r="J18" s="79"/>
      <c r="K18" s="79"/>
      <c r="L18" s="79"/>
      <c r="M18" s="79"/>
      <c r="N18" s="54"/>
      <c r="O18" s="51"/>
      <c r="P18" s="79"/>
    </row>
    <row r="19" spans="1:16" ht="15.75" thickBot="1">
      <c r="A19" s="51"/>
      <c r="B19" s="83" t="s">
        <v>55</v>
      </c>
      <c r="C19" s="51"/>
      <c r="D19" s="51"/>
      <c r="E19" s="51"/>
      <c r="F19" s="49">
        <f t="shared" ref="F19" si="0">SUM(F20:F214)</f>
        <v>0</v>
      </c>
      <c r="G19" s="49">
        <f t="shared" ref="G19" si="1">SUM(G20:G214)</f>
        <v>0</v>
      </c>
      <c r="H19" s="49">
        <f>SUM(H20:H214)</f>
        <v>0</v>
      </c>
      <c r="I19" s="71"/>
      <c r="J19" s="84"/>
      <c r="K19" s="49">
        <f>SUM(K20:K214)</f>
        <v>0</v>
      </c>
      <c r="L19" s="49">
        <f>SUM(L20:L214)</f>
        <v>0</v>
      </c>
      <c r="M19" s="49">
        <f>SUM(M20:M214)</f>
        <v>0</v>
      </c>
      <c r="N19" s="50" t="e">
        <f>M19/H19</f>
        <v>#DIV/0!</v>
      </c>
      <c r="O19" s="51"/>
      <c r="P19" s="49">
        <f>SUM(P20:P214)</f>
        <v>0</v>
      </c>
    </row>
    <row r="20" spans="1:16" ht="15.75" thickBot="1">
      <c r="A20" s="218" t="str">
        <f>IF(ISBLANK(Install_Agenc[[#This Row],[DATE]]),"",ROW(Install_Agenc[[#This Row],[NUM]])-ROW($A$19))</f>
        <v/>
      </c>
      <c r="B20" s="116"/>
      <c r="C20" s="130"/>
      <c r="D20" s="131"/>
      <c r="E20" s="132"/>
      <c r="F20" s="120"/>
      <c r="G20" s="120"/>
      <c r="H20" s="53">
        <f>SUM(Install_Agenc[[#This Row],[MONTANT CAF REALISE ]:[MONTANT DD ET AUTRES TAXES HTVA]])</f>
        <v>0</v>
      </c>
      <c r="I20" s="35"/>
      <c r="J20" s="48"/>
      <c r="K20" s="55">
        <f>IF(Install_Agenc[[#This Row],[MOTIF]]="",0,Install_Agenc[[#This Row],[MONTANT CAF REALISE ]])</f>
        <v>0</v>
      </c>
      <c r="L20" s="55">
        <f>IF(Install_Agenc[[#This Row],[MOTIF]]="",0,Install_Agenc[[#This Row],[MONTANT DD ET AUTRES TAXES HTVA]])</f>
        <v>0</v>
      </c>
      <c r="M20" s="53">
        <f>SUM(Install_Agenc[[#This Row],[MONTANT CAF REJETE]:[MONTANT DD ET AUTRES TAXES HTVA REJETE]])</f>
        <v>0</v>
      </c>
      <c r="N20" s="54"/>
      <c r="O20" s="51"/>
      <c r="P20" s="49">
        <f>Install_Agenc[[#This Row],[COÛT TOTAL REALISE]]-Install_Agenc[[#This Row],[COÛT TOTAL REJET]]</f>
        <v>0</v>
      </c>
    </row>
    <row r="21" spans="1:16" ht="15.75" thickBot="1">
      <c r="A21" s="218" t="str">
        <f>IF(ISBLANK(Install_Agenc[[#This Row],[DATE]]),"",ROW(Install_Agenc[[#This Row],[NUM]])-ROW($A$19))</f>
        <v/>
      </c>
      <c r="B21" s="46"/>
      <c r="C21" s="128"/>
      <c r="D21" s="129"/>
      <c r="E21" s="128"/>
      <c r="F21" s="121"/>
      <c r="G21" s="121"/>
      <c r="H21" s="139">
        <f>SUM(Install_Agenc[[#This Row],[MONTANT CAF REALISE ]:[MONTANT DD ET AUTRES TAXES HTVA]])</f>
        <v>0</v>
      </c>
      <c r="I21" s="35"/>
      <c r="J21" s="119"/>
      <c r="K21" s="55">
        <f>IF(Install_Agenc[[#This Row],[MOTIF]]="",0,Install_Agenc[[#This Row],[MONTANT CAF REALISE ]])</f>
        <v>0</v>
      </c>
      <c r="L21" s="55">
        <f>IF(Install_Agenc[[#This Row],[MOTIF]]="",0,Install_Agenc[[#This Row],[MONTANT DD ET AUTRES TAXES HTVA]])</f>
        <v>0</v>
      </c>
      <c r="M21" s="53">
        <f>SUM(Install_Agenc[[#This Row],[MONTANT CAF REJETE]:[MONTANT DD ET AUTRES TAXES HTVA REJETE]])</f>
        <v>0</v>
      </c>
      <c r="N21" s="54"/>
      <c r="O21" s="51"/>
      <c r="P21" s="49">
        <f>Install_Agenc[[#This Row],[COÛT TOTAL REALISE]]-Install_Agenc[[#This Row],[COÛT TOTAL REJET]]</f>
        <v>0</v>
      </c>
    </row>
    <row r="22" spans="1:16" ht="15.75" thickBot="1">
      <c r="A22" s="218" t="str">
        <f>IF(ISBLANK(Install_Agenc[[#This Row],[DATE]]),"",ROW(Install_Agenc[[#This Row],[NUM]])-ROW($A$19))</f>
        <v/>
      </c>
      <c r="B22" s="46"/>
      <c r="C22" s="128"/>
      <c r="D22" s="129"/>
      <c r="E22" s="128"/>
      <c r="F22" s="121"/>
      <c r="G22" s="121"/>
      <c r="H22" s="139">
        <f>SUM(Install_Agenc[[#This Row],[MONTANT CAF REALISE ]:[MONTANT DD ET AUTRES TAXES HTVA]])</f>
        <v>0</v>
      </c>
      <c r="I22" s="35"/>
      <c r="J22" s="119"/>
      <c r="K22" s="55">
        <f>IF(Install_Agenc[[#This Row],[MOTIF]]="",0,Install_Agenc[[#This Row],[MONTANT CAF REALISE ]])</f>
        <v>0</v>
      </c>
      <c r="L22" s="55">
        <f>IF(Install_Agenc[[#This Row],[MOTIF]]="",0,Install_Agenc[[#This Row],[MONTANT DD ET AUTRES TAXES HTVA]])</f>
        <v>0</v>
      </c>
      <c r="M22" s="56">
        <f>SUM(Install_Agenc[[#This Row],[MONTANT CAF REJETE]:[MONTANT DD ET AUTRES TAXES HTVA REJETE]])</f>
        <v>0</v>
      </c>
      <c r="N22" s="54"/>
      <c r="O22" s="51"/>
      <c r="P22" s="49">
        <f>Install_Agenc[[#This Row],[COÛT TOTAL REALISE]]-Install_Agenc[[#This Row],[COÛT TOTAL REJET]]</f>
        <v>0</v>
      </c>
    </row>
    <row r="23" spans="1:16" ht="15.75" thickBot="1">
      <c r="A23" s="218" t="str">
        <f>IF(ISBLANK(Install_Agenc[[#This Row],[DATE]]),"",ROW(Install_Agenc[[#This Row],[NUM]])-ROW($A$19))</f>
        <v/>
      </c>
      <c r="B23" s="46"/>
      <c r="C23" s="128"/>
      <c r="D23" s="129"/>
      <c r="E23" s="128"/>
      <c r="F23" s="121"/>
      <c r="G23" s="121"/>
      <c r="H23" s="139">
        <f>SUM(Install_Agenc[[#This Row],[MONTANT CAF REALISE ]:[MONTANT DD ET AUTRES TAXES HTVA]])</f>
        <v>0</v>
      </c>
      <c r="I23" s="35"/>
      <c r="J23" s="119"/>
      <c r="K23" s="55">
        <f>IF(Install_Agenc[[#This Row],[MOTIF]]="",0,Install_Agenc[[#This Row],[MONTANT CAF REALISE ]])</f>
        <v>0</v>
      </c>
      <c r="L23" s="55">
        <f>IF(Install_Agenc[[#This Row],[MOTIF]]="",0,Install_Agenc[[#This Row],[MONTANT DD ET AUTRES TAXES HTVA]])</f>
        <v>0</v>
      </c>
      <c r="M23" s="56">
        <f>SUM(Install_Agenc[[#This Row],[MONTANT CAF REJETE]:[MONTANT DD ET AUTRES TAXES HTVA REJETE]])</f>
        <v>0</v>
      </c>
      <c r="N23" s="54"/>
      <c r="O23" s="51"/>
      <c r="P23" s="49">
        <f>Install_Agenc[[#This Row],[COÛT TOTAL REALISE]]-Install_Agenc[[#This Row],[COÛT TOTAL REJET]]</f>
        <v>0</v>
      </c>
    </row>
    <row r="24" spans="1:16" ht="15.75" thickBot="1">
      <c r="A24" s="218" t="str">
        <f>IF(ISBLANK(Install_Agenc[[#This Row],[DATE]]),"",ROW(Install_Agenc[[#This Row],[NUM]])-ROW($A$19))</f>
        <v/>
      </c>
      <c r="B24" s="46"/>
      <c r="C24" s="128"/>
      <c r="D24" s="129"/>
      <c r="E24" s="128"/>
      <c r="F24" s="121"/>
      <c r="G24" s="121"/>
      <c r="H24" s="139">
        <f>SUM(Install_Agenc[[#This Row],[MONTANT CAF REALISE ]:[MONTANT DD ET AUTRES TAXES HTVA]])</f>
        <v>0</v>
      </c>
      <c r="I24" s="35"/>
      <c r="J24" s="119"/>
      <c r="K24" s="55">
        <f>IF(Install_Agenc[[#This Row],[MOTIF]]="",0,Install_Agenc[[#This Row],[MONTANT CAF REALISE ]])</f>
        <v>0</v>
      </c>
      <c r="L24" s="55">
        <f>IF(Install_Agenc[[#This Row],[MOTIF]]="",0,Install_Agenc[[#This Row],[MONTANT DD ET AUTRES TAXES HTVA]])</f>
        <v>0</v>
      </c>
      <c r="M24" s="56">
        <f>SUM(Install_Agenc[[#This Row],[MONTANT CAF REJETE]:[MONTANT DD ET AUTRES TAXES HTVA REJETE]])</f>
        <v>0</v>
      </c>
      <c r="N24" s="54"/>
      <c r="O24" s="51"/>
      <c r="P24" s="49">
        <f>Install_Agenc[[#This Row],[COÛT TOTAL REALISE]]-Install_Agenc[[#This Row],[COÛT TOTAL REJET]]</f>
        <v>0</v>
      </c>
    </row>
    <row r="25" spans="1:16" ht="15.75" thickBot="1">
      <c r="A25" s="218" t="str">
        <f>IF(ISBLANK(Install_Agenc[[#This Row],[DATE]]),"",ROW(Install_Agenc[[#This Row],[NUM]])-ROW($A$19))</f>
        <v/>
      </c>
      <c r="B25" s="46"/>
      <c r="C25" s="128"/>
      <c r="D25" s="129"/>
      <c r="E25" s="128"/>
      <c r="F25" s="121"/>
      <c r="G25" s="121"/>
      <c r="H25" s="139">
        <f>SUM(Install_Agenc[[#This Row],[MONTANT CAF REALISE ]:[MONTANT DD ET AUTRES TAXES HTVA]])</f>
        <v>0</v>
      </c>
      <c r="I25" s="35"/>
      <c r="J25" s="119"/>
      <c r="K25" s="55">
        <f>IF(Install_Agenc[[#This Row],[MOTIF]]="",0,Install_Agenc[[#This Row],[MONTANT CAF REALISE ]])</f>
        <v>0</v>
      </c>
      <c r="L25" s="55">
        <f>IF(Install_Agenc[[#This Row],[MOTIF]]="",0,Install_Agenc[[#This Row],[MONTANT DD ET AUTRES TAXES HTVA]])</f>
        <v>0</v>
      </c>
      <c r="M25" s="56">
        <f>SUM(Install_Agenc[[#This Row],[MONTANT CAF REJETE]:[MONTANT DD ET AUTRES TAXES HTVA REJETE]])</f>
        <v>0</v>
      </c>
      <c r="N25" s="54"/>
      <c r="O25" s="51"/>
      <c r="P25" s="49">
        <f>Install_Agenc[[#This Row],[COÛT TOTAL REALISE]]-Install_Agenc[[#This Row],[COÛT TOTAL REJET]]</f>
        <v>0</v>
      </c>
    </row>
    <row r="26" spans="1:16" ht="15.75" thickBot="1">
      <c r="A26" s="218" t="str">
        <f>IF(ISBLANK(Install_Agenc[[#This Row],[DATE]]),"",ROW(Install_Agenc[[#This Row],[NUM]])-ROW($A$19))</f>
        <v/>
      </c>
      <c r="B26" s="46"/>
      <c r="C26" s="128"/>
      <c r="D26" s="129"/>
      <c r="E26" s="128"/>
      <c r="F26" s="121"/>
      <c r="G26" s="121"/>
      <c r="H26" s="139">
        <f>SUM(Install_Agenc[[#This Row],[MONTANT CAF REALISE ]:[MONTANT DD ET AUTRES TAXES HTVA]])</f>
        <v>0</v>
      </c>
      <c r="I26" s="35"/>
      <c r="J26" s="119"/>
      <c r="K26" s="55">
        <f>IF(Install_Agenc[[#This Row],[MOTIF]]="",0,Install_Agenc[[#This Row],[MONTANT CAF REALISE ]])</f>
        <v>0</v>
      </c>
      <c r="L26" s="55">
        <f>IF(Install_Agenc[[#This Row],[MOTIF]]="",0,Install_Agenc[[#This Row],[MONTANT DD ET AUTRES TAXES HTVA]])</f>
        <v>0</v>
      </c>
      <c r="M26" s="56">
        <f>SUM(Install_Agenc[[#This Row],[MONTANT CAF REJETE]:[MONTANT DD ET AUTRES TAXES HTVA REJETE]])</f>
        <v>0</v>
      </c>
      <c r="N26" s="54"/>
      <c r="O26" s="51"/>
      <c r="P26" s="49">
        <f>Install_Agenc[[#This Row],[COÛT TOTAL REALISE]]-Install_Agenc[[#This Row],[COÛT TOTAL REJET]]</f>
        <v>0</v>
      </c>
    </row>
    <row r="27" spans="1:16" ht="15.75" thickBot="1">
      <c r="A27" s="218" t="str">
        <f>IF(ISBLANK(Install_Agenc[[#This Row],[DATE]]),"",ROW(Install_Agenc[[#This Row],[NUM]])-ROW($A$19))</f>
        <v/>
      </c>
      <c r="B27" s="46"/>
      <c r="C27" s="128"/>
      <c r="D27" s="129"/>
      <c r="E27" s="128"/>
      <c r="F27" s="121"/>
      <c r="G27" s="121"/>
      <c r="H27" s="139">
        <f>SUM(Install_Agenc[[#This Row],[MONTANT CAF REALISE ]:[MONTANT DD ET AUTRES TAXES HTVA]])</f>
        <v>0</v>
      </c>
      <c r="I27" s="35"/>
      <c r="J27" s="119"/>
      <c r="K27" s="55">
        <f>IF(Install_Agenc[[#This Row],[MOTIF]]="",0,Install_Agenc[[#This Row],[MONTANT CAF REALISE ]])</f>
        <v>0</v>
      </c>
      <c r="L27" s="55">
        <f>IF(Install_Agenc[[#This Row],[MOTIF]]="",0,Install_Agenc[[#This Row],[MONTANT DD ET AUTRES TAXES HTVA]])</f>
        <v>0</v>
      </c>
      <c r="M27" s="56">
        <f>SUM(Install_Agenc[[#This Row],[MONTANT CAF REJETE]:[MONTANT DD ET AUTRES TAXES HTVA REJETE]])</f>
        <v>0</v>
      </c>
      <c r="N27" s="54"/>
      <c r="O27" s="51"/>
      <c r="P27" s="49">
        <f>Install_Agenc[[#This Row],[COÛT TOTAL REALISE]]-Install_Agenc[[#This Row],[COÛT TOTAL REJET]]</f>
        <v>0</v>
      </c>
    </row>
    <row r="28" spans="1:16" ht="15.75" thickBot="1">
      <c r="A28" s="218" t="str">
        <f>IF(ISBLANK(Install_Agenc[[#This Row],[DATE]]),"",ROW(Install_Agenc[[#This Row],[NUM]])-ROW($A$19))</f>
        <v/>
      </c>
      <c r="B28" s="46"/>
      <c r="C28" s="128"/>
      <c r="D28" s="129"/>
      <c r="E28" s="128"/>
      <c r="F28" s="121"/>
      <c r="G28" s="121"/>
      <c r="H28" s="139">
        <f>SUM(Install_Agenc[[#This Row],[MONTANT CAF REALISE ]:[MONTANT DD ET AUTRES TAXES HTVA]])</f>
        <v>0</v>
      </c>
      <c r="I28" s="35"/>
      <c r="J28" s="119"/>
      <c r="K28" s="55">
        <f>IF(Install_Agenc[[#This Row],[MOTIF]]="",0,Install_Agenc[[#This Row],[MONTANT CAF REALISE ]])</f>
        <v>0</v>
      </c>
      <c r="L28" s="55">
        <f>IF(Install_Agenc[[#This Row],[MOTIF]]="",0,Install_Agenc[[#This Row],[MONTANT DD ET AUTRES TAXES HTVA]])</f>
        <v>0</v>
      </c>
      <c r="M28" s="56">
        <f>SUM(Install_Agenc[[#This Row],[MONTANT CAF REJETE]:[MONTANT DD ET AUTRES TAXES HTVA REJETE]])</f>
        <v>0</v>
      </c>
      <c r="N28" s="54"/>
      <c r="O28" s="51"/>
      <c r="P28" s="49">
        <f>Install_Agenc[[#This Row],[COÛT TOTAL REALISE]]-Install_Agenc[[#This Row],[COÛT TOTAL REJET]]</f>
        <v>0</v>
      </c>
    </row>
    <row r="29" spans="1:16" ht="15.75" thickBot="1">
      <c r="A29" s="218" t="str">
        <f>IF(ISBLANK(Install_Agenc[[#This Row],[DATE]]),"",ROW(Install_Agenc[[#This Row],[NUM]])-ROW($A$19))</f>
        <v/>
      </c>
      <c r="B29" s="46"/>
      <c r="C29" s="128"/>
      <c r="D29" s="129"/>
      <c r="E29" s="128"/>
      <c r="F29" s="121"/>
      <c r="G29" s="121"/>
      <c r="H29" s="139">
        <f>SUM(Install_Agenc[[#This Row],[MONTANT CAF REALISE ]:[MONTANT DD ET AUTRES TAXES HTVA]])</f>
        <v>0</v>
      </c>
      <c r="I29" s="35"/>
      <c r="J29" s="119"/>
      <c r="K29" s="55">
        <f>IF(Install_Agenc[[#This Row],[MOTIF]]="",0,Install_Agenc[[#This Row],[MONTANT CAF REALISE ]])</f>
        <v>0</v>
      </c>
      <c r="L29" s="55">
        <f>IF(Install_Agenc[[#This Row],[MOTIF]]="",0,Install_Agenc[[#This Row],[MONTANT DD ET AUTRES TAXES HTVA]])</f>
        <v>0</v>
      </c>
      <c r="M29" s="56">
        <f>SUM(Install_Agenc[[#This Row],[MONTANT CAF REJETE]:[MONTANT DD ET AUTRES TAXES HTVA REJETE]])</f>
        <v>0</v>
      </c>
      <c r="N29" s="54"/>
      <c r="O29" s="51"/>
      <c r="P29" s="49">
        <f>Install_Agenc[[#This Row],[COÛT TOTAL REALISE]]-Install_Agenc[[#This Row],[COÛT TOTAL REJET]]</f>
        <v>0</v>
      </c>
    </row>
    <row r="30" spans="1:16" ht="15.75" thickBot="1">
      <c r="A30" s="218" t="str">
        <f>IF(ISBLANK(Install_Agenc[[#This Row],[DATE]]),"",ROW(Install_Agenc[[#This Row],[NUM]])-ROW($A$19))</f>
        <v/>
      </c>
      <c r="B30" s="46"/>
      <c r="C30" s="128"/>
      <c r="D30" s="129"/>
      <c r="E30" s="128"/>
      <c r="F30" s="121"/>
      <c r="G30" s="121"/>
      <c r="H30" s="139">
        <f>SUM(Install_Agenc[[#This Row],[MONTANT CAF REALISE ]:[MONTANT DD ET AUTRES TAXES HTVA]])</f>
        <v>0</v>
      </c>
      <c r="I30" s="35"/>
      <c r="J30" s="119"/>
      <c r="K30" s="55">
        <f>IF(Install_Agenc[[#This Row],[MOTIF]]="",0,Install_Agenc[[#This Row],[MONTANT CAF REALISE ]])</f>
        <v>0</v>
      </c>
      <c r="L30" s="55">
        <f>IF(Install_Agenc[[#This Row],[MOTIF]]="",0,Install_Agenc[[#This Row],[MONTANT DD ET AUTRES TAXES HTVA]])</f>
        <v>0</v>
      </c>
      <c r="M30" s="56">
        <f>SUM(Install_Agenc[[#This Row],[MONTANT CAF REJETE]:[MONTANT DD ET AUTRES TAXES HTVA REJETE]])</f>
        <v>0</v>
      </c>
      <c r="N30" s="54"/>
      <c r="O30" s="51"/>
      <c r="P30" s="49">
        <f>Install_Agenc[[#This Row],[COÛT TOTAL REALISE]]-Install_Agenc[[#This Row],[COÛT TOTAL REJET]]</f>
        <v>0</v>
      </c>
    </row>
    <row r="31" spans="1:16" ht="15.75" thickBot="1">
      <c r="A31" s="218" t="str">
        <f>IF(ISBLANK(Install_Agenc[[#This Row],[DATE]]),"",ROW(Install_Agenc[[#This Row],[NUM]])-ROW($A$19))</f>
        <v/>
      </c>
      <c r="B31" s="46"/>
      <c r="C31" s="128"/>
      <c r="D31" s="129"/>
      <c r="E31" s="128"/>
      <c r="F31" s="121"/>
      <c r="G31" s="121"/>
      <c r="H31" s="139">
        <f>SUM(Install_Agenc[[#This Row],[MONTANT CAF REALISE ]:[MONTANT DD ET AUTRES TAXES HTVA]])</f>
        <v>0</v>
      </c>
      <c r="I31" s="35"/>
      <c r="J31" s="119"/>
      <c r="K31" s="55">
        <f>IF(Install_Agenc[[#This Row],[MOTIF]]="",0,Install_Agenc[[#This Row],[MONTANT CAF REALISE ]])</f>
        <v>0</v>
      </c>
      <c r="L31" s="55">
        <f>IF(Install_Agenc[[#This Row],[MOTIF]]="",0,Install_Agenc[[#This Row],[MONTANT DD ET AUTRES TAXES HTVA]])</f>
        <v>0</v>
      </c>
      <c r="M31" s="56">
        <f>SUM(Install_Agenc[[#This Row],[MONTANT CAF REJETE]:[MONTANT DD ET AUTRES TAXES HTVA REJETE]])</f>
        <v>0</v>
      </c>
      <c r="N31" s="54"/>
      <c r="O31" s="51"/>
      <c r="P31" s="49">
        <f>Install_Agenc[[#This Row],[COÛT TOTAL REALISE]]-Install_Agenc[[#This Row],[COÛT TOTAL REJET]]</f>
        <v>0</v>
      </c>
    </row>
    <row r="32" spans="1:16" ht="15.75" thickBot="1">
      <c r="A32" s="218" t="str">
        <f>IF(ISBLANK(Install_Agenc[[#This Row],[DATE]]),"",ROW(Install_Agenc[[#This Row],[NUM]])-ROW($A$19))</f>
        <v/>
      </c>
      <c r="B32" s="46"/>
      <c r="C32" s="128"/>
      <c r="D32" s="129"/>
      <c r="E32" s="128"/>
      <c r="F32" s="121"/>
      <c r="G32" s="121"/>
      <c r="H32" s="139">
        <f>SUM(Install_Agenc[[#This Row],[MONTANT CAF REALISE ]:[MONTANT DD ET AUTRES TAXES HTVA]])</f>
        <v>0</v>
      </c>
      <c r="I32" s="35"/>
      <c r="J32" s="119"/>
      <c r="K32" s="55">
        <f>IF(Install_Agenc[[#This Row],[MOTIF]]="",0,Install_Agenc[[#This Row],[MONTANT CAF REALISE ]])</f>
        <v>0</v>
      </c>
      <c r="L32" s="55">
        <f>IF(Install_Agenc[[#This Row],[MOTIF]]="",0,Install_Agenc[[#This Row],[MONTANT DD ET AUTRES TAXES HTVA]])</f>
        <v>0</v>
      </c>
      <c r="M32" s="56">
        <f>SUM(Install_Agenc[[#This Row],[MONTANT CAF REJETE]:[MONTANT DD ET AUTRES TAXES HTVA REJETE]])</f>
        <v>0</v>
      </c>
      <c r="N32" s="54"/>
      <c r="O32" s="51"/>
      <c r="P32" s="49">
        <f>Install_Agenc[[#This Row],[COÛT TOTAL REALISE]]-Install_Agenc[[#This Row],[COÛT TOTAL REJET]]</f>
        <v>0</v>
      </c>
    </row>
    <row r="33" spans="1:16" ht="15.75" thickBot="1">
      <c r="A33" s="218" t="str">
        <f>IF(ISBLANK(Install_Agenc[[#This Row],[DATE]]),"",ROW(Install_Agenc[[#This Row],[NUM]])-ROW($A$19))</f>
        <v/>
      </c>
      <c r="B33" s="46"/>
      <c r="C33" s="128"/>
      <c r="D33" s="129"/>
      <c r="E33" s="128"/>
      <c r="F33" s="121"/>
      <c r="G33" s="121"/>
      <c r="H33" s="139">
        <f>SUM(Install_Agenc[[#This Row],[MONTANT CAF REALISE ]:[MONTANT DD ET AUTRES TAXES HTVA]])</f>
        <v>0</v>
      </c>
      <c r="I33" s="35"/>
      <c r="J33" s="119"/>
      <c r="K33" s="55">
        <f>IF(Install_Agenc[[#This Row],[MOTIF]]="",0,Install_Agenc[[#This Row],[MONTANT CAF REALISE ]])</f>
        <v>0</v>
      </c>
      <c r="L33" s="55">
        <f>IF(Install_Agenc[[#This Row],[MOTIF]]="",0,Install_Agenc[[#This Row],[MONTANT DD ET AUTRES TAXES HTVA]])</f>
        <v>0</v>
      </c>
      <c r="M33" s="56">
        <f>SUM(Install_Agenc[[#This Row],[MONTANT CAF REJETE]:[MONTANT DD ET AUTRES TAXES HTVA REJETE]])</f>
        <v>0</v>
      </c>
      <c r="N33" s="54"/>
      <c r="O33" s="51"/>
      <c r="P33" s="49">
        <f>Install_Agenc[[#This Row],[COÛT TOTAL REALISE]]-Install_Agenc[[#This Row],[COÛT TOTAL REJET]]</f>
        <v>0</v>
      </c>
    </row>
    <row r="34" spans="1:16" ht="15.75" thickBot="1">
      <c r="A34" s="218" t="str">
        <f>IF(ISBLANK(Install_Agenc[[#This Row],[DATE]]),"",ROW(Install_Agenc[[#This Row],[NUM]])-ROW($A$19))</f>
        <v/>
      </c>
      <c r="B34" s="46"/>
      <c r="C34" s="128"/>
      <c r="D34" s="129"/>
      <c r="E34" s="128"/>
      <c r="F34" s="121"/>
      <c r="G34" s="121"/>
      <c r="H34" s="139">
        <f>SUM(Install_Agenc[[#This Row],[MONTANT CAF REALISE ]:[MONTANT DD ET AUTRES TAXES HTVA]])</f>
        <v>0</v>
      </c>
      <c r="I34" s="35"/>
      <c r="J34" s="119"/>
      <c r="K34" s="55">
        <f>IF(Install_Agenc[[#This Row],[MOTIF]]="",0,Install_Agenc[[#This Row],[MONTANT CAF REALISE ]])</f>
        <v>0</v>
      </c>
      <c r="L34" s="55">
        <f>IF(Install_Agenc[[#This Row],[MOTIF]]="",0,Install_Agenc[[#This Row],[MONTANT DD ET AUTRES TAXES HTVA]])</f>
        <v>0</v>
      </c>
      <c r="M34" s="56">
        <f>SUM(Install_Agenc[[#This Row],[MONTANT CAF REJETE]:[MONTANT DD ET AUTRES TAXES HTVA REJETE]])</f>
        <v>0</v>
      </c>
      <c r="N34" s="54"/>
      <c r="O34" s="51"/>
      <c r="P34" s="49">
        <f>Install_Agenc[[#This Row],[COÛT TOTAL REALISE]]-Install_Agenc[[#This Row],[COÛT TOTAL REJET]]</f>
        <v>0</v>
      </c>
    </row>
    <row r="35" spans="1:16" ht="15.75" thickBot="1">
      <c r="A35" s="218" t="str">
        <f>IF(ISBLANK(Install_Agenc[[#This Row],[DATE]]),"",ROW(Install_Agenc[[#This Row],[NUM]])-ROW($A$19))</f>
        <v/>
      </c>
      <c r="B35" s="46"/>
      <c r="C35" s="128"/>
      <c r="D35" s="129"/>
      <c r="E35" s="128"/>
      <c r="F35" s="121"/>
      <c r="G35" s="121"/>
      <c r="H35" s="139">
        <f>SUM(Install_Agenc[[#This Row],[MONTANT CAF REALISE ]:[MONTANT DD ET AUTRES TAXES HTVA]])</f>
        <v>0</v>
      </c>
      <c r="I35" s="35"/>
      <c r="J35" s="119"/>
      <c r="K35" s="55">
        <f>IF(Install_Agenc[[#This Row],[MOTIF]]="",0,Install_Agenc[[#This Row],[MONTANT CAF REALISE ]])</f>
        <v>0</v>
      </c>
      <c r="L35" s="55">
        <f>IF(Install_Agenc[[#This Row],[MOTIF]]="",0,Install_Agenc[[#This Row],[MONTANT DD ET AUTRES TAXES HTVA]])</f>
        <v>0</v>
      </c>
      <c r="M35" s="56">
        <f>SUM(Install_Agenc[[#This Row],[MONTANT CAF REJETE]:[MONTANT DD ET AUTRES TAXES HTVA REJETE]])</f>
        <v>0</v>
      </c>
      <c r="N35" s="54"/>
      <c r="O35" s="51"/>
      <c r="P35" s="49">
        <f>Install_Agenc[[#This Row],[COÛT TOTAL REALISE]]-Install_Agenc[[#This Row],[COÛT TOTAL REJET]]</f>
        <v>0</v>
      </c>
    </row>
    <row r="36" spans="1:16" ht="15.75" thickBot="1">
      <c r="A36" s="218" t="str">
        <f>IF(ISBLANK(Install_Agenc[[#This Row],[DATE]]),"",ROW(Install_Agenc[[#This Row],[NUM]])-ROW($A$19))</f>
        <v/>
      </c>
      <c r="B36" s="46"/>
      <c r="C36" s="128"/>
      <c r="D36" s="129"/>
      <c r="E36" s="128"/>
      <c r="F36" s="121"/>
      <c r="G36" s="121"/>
      <c r="H36" s="139">
        <f>SUM(Install_Agenc[[#This Row],[MONTANT CAF REALISE ]:[MONTANT DD ET AUTRES TAXES HTVA]])</f>
        <v>0</v>
      </c>
      <c r="I36" s="35"/>
      <c r="J36" s="119"/>
      <c r="K36" s="55">
        <f>IF(Install_Agenc[[#This Row],[MOTIF]]="",0,Install_Agenc[[#This Row],[MONTANT CAF REALISE ]])</f>
        <v>0</v>
      </c>
      <c r="L36" s="55">
        <f>IF(Install_Agenc[[#This Row],[MOTIF]]="",0,Install_Agenc[[#This Row],[MONTANT DD ET AUTRES TAXES HTVA]])</f>
        <v>0</v>
      </c>
      <c r="M36" s="56">
        <f>SUM(Install_Agenc[[#This Row],[MONTANT CAF REJETE]:[MONTANT DD ET AUTRES TAXES HTVA REJETE]])</f>
        <v>0</v>
      </c>
      <c r="N36" s="54"/>
      <c r="O36" s="51"/>
      <c r="P36" s="49">
        <f>Install_Agenc[[#This Row],[COÛT TOTAL REALISE]]-Install_Agenc[[#This Row],[COÛT TOTAL REJET]]</f>
        <v>0</v>
      </c>
    </row>
    <row r="37" spans="1:16" ht="15.75" thickBot="1">
      <c r="A37" s="218" t="str">
        <f>IF(ISBLANK(Install_Agenc[[#This Row],[DATE]]),"",ROW(Install_Agenc[[#This Row],[NUM]])-ROW($A$19))</f>
        <v/>
      </c>
      <c r="B37" s="46"/>
      <c r="C37" s="128"/>
      <c r="D37" s="129"/>
      <c r="E37" s="128"/>
      <c r="F37" s="121"/>
      <c r="G37" s="121"/>
      <c r="H37" s="139">
        <f>SUM(Install_Agenc[[#This Row],[MONTANT CAF REALISE ]:[MONTANT DD ET AUTRES TAXES HTVA]])</f>
        <v>0</v>
      </c>
      <c r="I37" s="35"/>
      <c r="J37" s="119"/>
      <c r="K37" s="55">
        <f>IF(Install_Agenc[[#This Row],[MOTIF]]="",0,Install_Agenc[[#This Row],[MONTANT CAF REALISE ]])</f>
        <v>0</v>
      </c>
      <c r="L37" s="55">
        <f>IF(Install_Agenc[[#This Row],[MOTIF]]="",0,Install_Agenc[[#This Row],[MONTANT DD ET AUTRES TAXES HTVA]])</f>
        <v>0</v>
      </c>
      <c r="M37" s="56">
        <f>SUM(Install_Agenc[[#This Row],[MONTANT CAF REJETE]:[MONTANT DD ET AUTRES TAXES HTVA REJETE]])</f>
        <v>0</v>
      </c>
      <c r="N37" s="54"/>
      <c r="O37" s="51"/>
      <c r="P37" s="49">
        <f>Install_Agenc[[#This Row],[COÛT TOTAL REALISE]]-Install_Agenc[[#This Row],[COÛT TOTAL REJET]]</f>
        <v>0</v>
      </c>
    </row>
    <row r="38" spans="1:16" ht="15.75" thickBot="1">
      <c r="A38" s="218" t="str">
        <f>IF(ISBLANK(Install_Agenc[[#This Row],[DATE]]),"",ROW(Install_Agenc[[#This Row],[NUM]])-ROW($A$19))</f>
        <v/>
      </c>
      <c r="B38" s="46"/>
      <c r="C38" s="128"/>
      <c r="D38" s="129"/>
      <c r="E38" s="128"/>
      <c r="F38" s="121"/>
      <c r="G38" s="121"/>
      <c r="H38" s="139">
        <f>SUM(Install_Agenc[[#This Row],[MONTANT CAF REALISE ]:[MONTANT DD ET AUTRES TAXES HTVA]])</f>
        <v>0</v>
      </c>
      <c r="I38" s="35"/>
      <c r="J38" s="119"/>
      <c r="K38" s="55">
        <f>IF(Install_Agenc[[#This Row],[MOTIF]]="",0,Install_Agenc[[#This Row],[MONTANT CAF REALISE ]])</f>
        <v>0</v>
      </c>
      <c r="L38" s="55">
        <f>IF(Install_Agenc[[#This Row],[MOTIF]]="",0,Install_Agenc[[#This Row],[MONTANT DD ET AUTRES TAXES HTVA]])</f>
        <v>0</v>
      </c>
      <c r="M38" s="56">
        <f>SUM(Install_Agenc[[#This Row],[MONTANT CAF REJETE]:[MONTANT DD ET AUTRES TAXES HTVA REJETE]])</f>
        <v>0</v>
      </c>
      <c r="N38" s="54"/>
      <c r="O38" s="51"/>
      <c r="P38" s="49">
        <f>Install_Agenc[[#This Row],[COÛT TOTAL REALISE]]-Install_Agenc[[#This Row],[COÛT TOTAL REJET]]</f>
        <v>0</v>
      </c>
    </row>
    <row r="39" spans="1:16" ht="15.75" thickBot="1">
      <c r="A39" s="218" t="str">
        <f>IF(ISBLANK(Install_Agenc[[#This Row],[DATE]]),"",ROW(Install_Agenc[[#This Row],[NUM]])-ROW($A$19))</f>
        <v/>
      </c>
      <c r="B39" s="46"/>
      <c r="C39" s="128"/>
      <c r="D39" s="129"/>
      <c r="E39" s="128"/>
      <c r="F39" s="121"/>
      <c r="G39" s="121"/>
      <c r="H39" s="139">
        <f>SUM(Install_Agenc[[#This Row],[MONTANT CAF REALISE ]:[MONTANT DD ET AUTRES TAXES HTVA]])</f>
        <v>0</v>
      </c>
      <c r="I39" s="35"/>
      <c r="J39" s="119"/>
      <c r="K39" s="55">
        <f>IF(Install_Agenc[[#This Row],[MOTIF]]="",0,Install_Agenc[[#This Row],[MONTANT CAF REALISE ]])</f>
        <v>0</v>
      </c>
      <c r="L39" s="55">
        <f>IF(Install_Agenc[[#This Row],[MOTIF]]="",0,Install_Agenc[[#This Row],[MONTANT DD ET AUTRES TAXES HTVA]])</f>
        <v>0</v>
      </c>
      <c r="M39" s="56">
        <f>SUM(Install_Agenc[[#This Row],[MONTANT CAF REJETE]:[MONTANT DD ET AUTRES TAXES HTVA REJETE]])</f>
        <v>0</v>
      </c>
      <c r="N39" s="54"/>
      <c r="O39" s="51"/>
      <c r="P39" s="49">
        <f>Install_Agenc[[#This Row],[COÛT TOTAL REALISE]]-Install_Agenc[[#This Row],[COÛT TOTAL REJET]]</f>
        <v>0</v>
      </c>
    </row>
    <row r="40" spans="1:16" ht="15.75" thickBot="1">
      <c r="A40" s="218" t="str">
        <f>IF(ISBLANK(Install_Agenc[[#This Row],[DATE]]),"",ROW(Install_Agenc[[#This Row],[NUM]])-ROW($A$19))</f>
        <v/>
      </c>
      <c r="B40" s="46"/>
      <c r="C40" s="128"/>
      <c r="D40" s="129"/>
      <c r="E40" s="128"/>
      <c r="F40" s="121"/>
      <c r="G40" s="121"/>
      <c r="H40" s="139">
        <f>SUM(Install_Agenc[[#This Row],[MONTANT CAF REALISE ]:[MONTANT DD ET AUTRES TAXES HTVA]])</f>
        <v>0</v>
      </c>
      <c r="I40" s="35"/>
      <c r="J40" s="119"/>
      <c r="K40" s="55">
        <f>IF(Install_Agenc[[#This Row],[MOTIF]]="",0,Install_Agenc[[#This Row],[MONTANT CAF REALISE ]])</f>
        <v>0</v>
      </c>
      <c r="L40" s="55">
        <f>IF(Install_Agenc[[#This Row],[MOTIF]]="",0,Install_Agenc[[#This Row],[MONTANT DD ET AUTRES TAXES HTVA]])</f>
        <v>0</v>
      </c>
      <c r="M40" s="56">
        <f>SUM(Install_Agenc[[#This Row],[MONTANT CAF REJETE]:[MONTANT DD ET AUTRES TAXES HTVA REJETE]])</f>
        <v>0</v>
      </c>
      <c r="N40" s="54"/>
      <c r="O40" s="51"/>
      <c r="P40" s="49">
        <f>Install_Agenc[[#This Row],[COÛT TOTAL REALISE]]-Install_Agenc[[#This Row],[COÛT TOTAL REJET]]</f>
        <v>0</v>
      </c>
    </row>
    <row r="41" spans="1:16" ht="15.75" thickBot="1">
      <c r="A41" s="218" t="str">
        <f>IF(ISBLANK(Install_Agenc[[#This Row],[DATE]]),"",ROW(Install_Agenc[[#This Row],[NUM]])-ROW($A$19))</f>
        <v/>
      </c>
      <c r="B41" s="46"/>
      <c r="C41" s="128"/>
      <c r="D41" s="129"/>
      <c r="E41" s="128"/>
      <c r="F41" s="121"/>
      <c r="G41" s="121"/>
      <c r="H41" s="139">
        <f>SUM(Install_Agenc[[#This Row],[MONTANT CAF REALISE ]:[MONTANT DD ET AUTRES TAXES HTVA]])</f>
        <v>0</v>
      </c>
      <c r="I41" s="35"/>
      <c r="J41" s="119"/>
      <c r="K41" s="55">
        <f>IF(Install_Agenc[[#This Row],[MOTIF]]="",0,Install_Agenc[[#This Row],[MONTANT CAF REALISE ]])</f>
        <v>0</v>
      </c>
      <c r="L41" s="55">
        <f>IF(Install_Agenc[[#This Row],[MOTIF]]="",0,Install_Agenc[[#This Row],[MONTANT DD ET AUTRES TAXES HTVA]])</f>
        <v>0</v>
      </c>
      <c r="M41" s="56">
        <f>SUM(Install_Agenc[[#This Row],[MONTANT CAF REJETE]:[MONTANT DD ET AUTRES TAXES HTVA REJETE]])</f>
        <v>0</v>
      </c>
      <c r="N41" s="54"/>
      <c r="O41" s="51"/>
      <c r="P41" s="49">
        <f>Install_Agenc[[#This Row],[COÛT TOTAL REALISE]]-Install_Agenc[[#This Row],[COÛT TOTAL REJET]]</f>
        <v>0</v>
      </c>
    </row>
    <row r="42" spans="1:16" ht="15.75" thickBot="1">
      <c r="A42" s="218" t="str">
        <f>IF(ISBLANK(Install_Agenc[[#This Row],[DATE]]),"",ROW(Install_Agenc[[#This Row],[NUM]])-ROW($A$19))</f>
        <v/>
      </c>
      <c r="B42" s="46"/>
      <c r="C42" s="128"/>
      <c r="D42" s="129"/>
      <c r="E42" s="128"/>
      <c r="F42" s="121"/>
      <c r="G42" s="121"/>
      <c r="H42" s="139">
        <f>SUM(Install_Agenc[[#This Row],[MONTANT CAF REALISE ]:[MONTANT DD ET AUTRES TAXES HTVA]])</f>
        <v>0</v>
      </c>
      <c r="I42" s="35"/>
      <c r="J42" s="119"/>
      <c r="K42" s="55">
        <f>IF(Install_Agenc[[#This Row],[MOTIF]]="",0,Install_Agenc[[#This Row],[MONTANT CAF REALISE ]])</f>
        <v>0</v>
      </c>
      <c r="L42" s="55">
        <f>IF(Install_Agenc[[#This Row],[MOTIF]]="",0,Install_Agenc[[#This Row],[MONTANT DD ET AUTRES TAXES HTVA]])</f>
        <v>0</v>
      </c>
      <c r="M42" s="56">
        <f>SUM(Install_Agenc[[#This Row],[MONTANT CAF REJETE]:[MONTANT DD ET AUTRES TAXES HTVA REJETE]])</f>
        <v>0</v>
      </c>
      <c r="N42" s="54"/>
      <c r="O42" s="51"/>
      <c r="P42" s="49">
        <f>Install_Agenc[[#This Row],[COÛT TOTAL REALISE]]-Install_Agenc[[#This Row],[COÛT TOTAL REJET]]</f>
        <v>0</v>
      </c>
    </row>
    <row r="43" spans="1:16" ht="15.75" thickBot="1">
      <c r="A43" s="218" t="str">
        <f>IF(ISBLANK(Install_Agenc[[#This Row],[DATE]]),"",ROW(Install_Agenc[[#This Row],[NUM]])-ROW($A$19))</f>
        <v/>
      </c>
      <c r="B43" s="46"/>
      <c r="C43" s="128"/>
      <c r="D43" s="129"/>
      <c r="E43" s="128"/>
      <c r="F43" s="121"/>
      <c r="G43" s="121"/>
      <c r="H43" s="139">
        <f>SUM(Install_Agenc[[#This Row],[MONTANT CAF REALISE ]:[MONTANT DD ET AUTRES TAXES HTVA]])</f>
        <v>0</v>
      </c>
      <c r="I43" s="35"/>
      <c r="J43" s="119"/>
      <c r="K43" s="55">
        <f>IF(Install_Agenc[[#This Row],[MOTIF]]="",0,Install_Agenc[[#This Row],[MONTANT CAF REALISE ]])</f>
        <v>0</v>
      </c>
      <c r="L43" s="55">
        <f>IF(Install_Agenc[[#This Row],[MOTIF]]="",0,Install_Agenc[[#This Row],[MONTANT DD ET AUTRES TAXES HTVA]])</f>
        <v>0</v>
      </c>
      <c r="M43" s="56">
        <f>SUM(Install_Agenc[[#This Row],[MONTANT CAF REJETE]:[MONTANT DD ET AUTRES TAXES HTVA REJETE]])</f>
        <v>0</v>
      </c>
      <c r="N43" s="54"/>
      <c r="O43" s="51"/>
      <c r="P43" s="49">
        <f>Install_Agenc[[#This Row],[COÛT TOTAL REALISE]]-Install_Agenc[[#This Row],[COÛT TOTAL REJET]]</f>
        <v>0</v>
      </c>
    </row>
    <row r="44" spans="1:16" ht="15.75" thickBot="1">
      <c r="A44" s="218" t="str">
        <f>IF(ISBLANK(Install_Agenc[[#This Row],[DATE]]),"",ROW(Install_Agenc[[#This Row],[NUM]])-ROW($A$19))</f>
        <v/>
      </c>
      <c r="B44" s="46"/>
      <c r="C44" s="128"/>
      <c r="D44" s="129"/>
      <c r="E44" s="128"/>
      <c r="F44" s="121"/>
      <c r="G44" s="121"/>
      <c r="H44" s="139">
        <f>SUM(Install_Agenc[[#This Row],[MONTANT CAF REALISE ]:[MONTANT DD ET AUTRES TAXES HTVA]])</f>
        <v>0</v>
      </c>
      <c r="I44" s="35"/>
      <c r="J44" s="119"/>
      <c r="K44" s="55">
        <f>IF(Install_Agenc[[#This Row],[MOTIF]]="",0,Install_Agenc[[#This Row],[MONTANT CAF REALISE ]])</f>
        <v>0</v>
      </c>
      <c r="L44" s="55">
        <f>IF(Install_Agenc[[#This Row],[MOTIF]]="",0,Install_Agenc[[#This Row],[MONTANT DD ET AUTRES TAXES HTVA]])</f>
        <v>0</v>
      </c>
      <c r="M44" s="56">
        <f>SUM(Install_Agenc[[#This Row],[MONTANT CAF REJETE]:[MONTANT DD ET AUTRES TAXES HTVA REJETE]])</f>
        <v>0</v>
      </c>
      <c r="N44" s="54"/>
      <c r="O44" s="51"/>
      <c r="P44" s="49">
        <f>Install_Agenc[[#This Row],[COÛT TOTAL REALISE]]-Install_Agenc[[#This Row],[COÛT TOTAL REJET]]</f>
        <v>0</v>
      </c>
    </row>
    <row r="45" spans="1:16" ht="15.75" thickBot="1">
      <c r="A45" s="218" t="str">
        <f>IF(ISBLANK(Install_Agenc[[#This Row],[DATE]]),"",ROW(Install_Agenc[[#This Row],[NUM]])-ROW($A$19))</f>
        <v/>
      </c>
      <c r="B45" s="46"/>
      <c r="C45" s="128"/>
      <c r="D45" s="129"/>
      <c r="E45" s="128"/>
      <c r="F45" s="121"/>
      <c r="G45" s="121"/>
      <c r="H45" s="139">
        <f>SUM(Install_Agenc[[#This Row],[MONTANT CAF REALISE ]:[MONTANT DD ET AUTRES TAXES HTVA]])</f>
        <v>0</v>
      </c>
      <c r="I45" s="35"/>
      <c r="J45" s="119"/>
      <c r="K45" s="55">
        <f>IF(Install_Agenc[[#This Row],[MOTIF]]="",0,Install_Agenc[[#This Row],[MONTANT CAF REALISE ]])</f>
        <v>0</v>
      </c>
      <c r="L45" s="55">
        <f>IF(Install_Agenc[[#This Row],[MOTIF]]="",0,Install_Agenc[[#This Row],[MONTANT DD ET AUTRES TAXES HTVA]])</f>
        <v>0</v>
      </c>
      <c r="M45" s="56">
        <f>SUM(Install_Agenc[[#This Row],[MONTANT CAF REJETE]:[MONTANT DD ET AUTRES TAXES HTVA REJETE]])</f>
        <v>0</v>
      </c>
      <c r="N45" s="54"/>
      <c r="O45" s="51"/>
      <c r="P45" s="49">
        <f>Install_Agenc[[#This Row],[COÛT TOTAL REALISE]]-Install_Agenc[[#This Row],[COÛT TOTAL REJET]]</f>
        <v>0</v>
      </c>
    </row>
    <row r="46" spans="1:16" ht="15.75" thickBot="1">
      <c r="A46" s="218" t="str">
        <f>IF(ISBLANK(Install_Agenc[[#This Row],[DATE]]),"",ROW(Install_Agenc[[#This Row],[NUM]])-ROW($A$19))</f>
        <v/>
      </c>
      <c r="B46" s="46"/>
      <c r="C46" s="128"/>
      <c r="D46" s="129"/>
      <c r="E46" s="128"/>
      <c r="F46" s="121"/>
      <c r="G46" s="121"/>
      <c r="H46" s="139">
        <f>SUM(Install_Agenc[[#This Row],[MONTANT CAF REALISE ]:[MONTANT DD ET AUTRES TAXES HTVA]])</f>
        <v>0</v>
      </c>
      <c r="I46" s="35"/>
      <c r="J46" s="119"/>
      <c r="K46" s="55">
        <f>IF(Install_Agenc[[#This Row],[MOTIF]]="",0,Install_Agenc[[#This Row],[MONTANT CAF REALISE ]])</f>
        <v>0</v>
      </c>
      <c r="L46" s="55">
        <f>IF(Install_Agenc[[#This Row],[MOTIF]]="",0,Install_Agenc[[#This Row],[MONTANT DD ET AUTRES TAXES HTVA]])</f>
        <v>0</v>
      </c>
      <c r="M46" s="56">
        <f>SUM(Install_Agenc[[#This Row],[MONTANT CAF REJETE]:[MONTANT DD ET AUTRES TAXES HTVA REJETE]])</f>
        <v>0</v>
      </c>
      <c r="N46" s="54"/>
      <c r="O46" s="51"/>
      <c r="P46" s="49">
        <f>Install_Agenc[[#This Row],[COÛT TOTAL REALISE]]-Install_Agenc[[#This Row],[COÛT TOTAL REJET]]</f>
        <v>0</v>
      </c>
    </row>
    <row r="47" spans="1:16" ht="15.75" thickBot="1">
      <c r="A47" s="218" t="str">
        <f>IF(ISBLANK(Install_Agenc[[#This Row],[DATE]]),"",ROW(Install_Agenc[[#This Row],[NUM]])-ROW($A$19))</f>
        <v/>
      </c>
      <c r="B47" s="46"/>
      <c r="C47" s="128"/>
      <c r="D47" s="129"/>
      <c r="E47" s="128"/>
      <c r="F47" s="121"/>
      <c r="G47" s="121"/>
      <c r="H47" s="139">
        <f>SUM(Install_Agenc[[#This Row],[MONTANT CAF REALISE ]:[MONTANT DD ET AUTRES TAXES HTVA]])</f>
        <v>0</v>
      </c>
      <c r="I47" s="35"/>
      <c r="J47" s="119"/>
      <c r="K47" s="55">
        <f>IF(Install_Agenc[[#This Row],[MOTIF]]="",0,Install_Agenc[[#This Row],[MONTANT CAF REALISE ]])</f>
        <v>0</v>
      </c>
      <c r="L47" s="55">
        <f>IF(Install_Agenc[[#This Row],[MOTIF]]="",0,Install_Agenc[[#This Row],[MONTANT DD ET AUTRES TAXES HTVA]])</f>
        <v>0</v>
      </c>
      <c r="M47" s="56">
        <f>SUM(Install_Agenc[[#This Row],[MONTANT CAF REJETE]:[MONTANT DD ET AUTRES TAXES HTVA REJETE]])</f>
        <v>0</v>
      </c>
      <c r="N47" s="54"/>
      <c r="O47" s="51"/>
      <c r="P47" s="49">
        <f>Install_Agenc[[#This Row],[COÛT TOTAL REALISE]]-Install_Agenc[[#This Row],[COÛT TOTAL REJET]]</f>
        <v>0</v>
      </c>
    </row>
    <row r="48" spans="1:16" ht="15.75" thickBot="1">
      <c r="A48" s="218" t="str">
        <f>IF(ISBLANK(Install_Agenc[[#This Row],[DATE]]),"",ROW(Install_Agenc[[#This Row],[NUM]])-ROW($A$19))</f>
        <v/>
      </c>
      <c r="B48" s="46"/>
      <c r="C48" s="128"/>
      <c r="D48" s="129"/>
      <c r="E48" s="128"/>
      <c r="F48" s="121"/>
      <c r="G48" s="121"/>
      <c r="H48" s="139">
        <f>SUM(Install_Agenc[[#This Row],[MONTANT CAF REALISE ]:[MONTANT DD ET AUTRES TAXES HTVA]])</f>
        <v>0</v>
      </c>
      <c r="I48" s="35"/>
      <c r="J48" s="119"/>
      <c r="K48" s="55">
        <f>IF(Install_Agenc[[#This Row],[MOTIF]]="",0,Install_Agenc[[#This Row],[MONTANT CAF REALISE ]])</f>
        <v>0</v>
      </c>
      <c r="L48" s="55">
        <f>IF(Install_Agenc[[#This Row],[MOTIF]]="",0,Install_Agenc[[#This Row],[MONTANT DD ET AUTRES TAXES HTVA]])</f>
        <v>0</v>
      </c>
      <c r="M48" s="56">
        <f>SUM(Install_Agenc[[#This Row],[MONTANT CAF REJETE]:[MONTANT DD ET AUTRES TAXES HTVA REJETE]])</f>
        <v>0</v>
      </c>
      <c r="N48" s="54"/>
      <c r="O48" s="51"/>
      <c r="P48" s="49">
        <f>Install_Agenc[[#This Row],[COÛT TOTAL REALISE]]-Install_Agenc[[#This Row],[COÛT TOTAL REJET]]</f>
        <v>0</v>
      </c>
    </row>
    <row r="49" spans="1:16" ht="15.75" thickBot="1">
      <c r="A49" s="218" t="str">
        <f>IF(ISBLANK(Install_Agenc[[#This Row],[DATE]]),"",ROW(Install_Agenc[[#This Row],[NUM]])-ROW($A$19))</f>
        <v/>
      </c>
      <c r="B49" s="46"/>
      <c r="C49" s="128"/>
      <c r="D49" s="129"/>
      <c r="E49" s="128"/>
      <c r="F49" s="121"/>
      <c r="G49" s="121"/>
      <c r="H49" s="139">
        <f>SUM(Install_Agenc[[#This Row],[MONTANT CAF REALISE ]:[MONTANT DD ET AUTRES TAXES HTVA]])</f>
        <v>0</v>
      </c>
      <c r="I49" s="35"/>
      <c r="J49" s="119"/>
      <c r="K49" s="55">
        <f>IF(Install_Agenc[[#This Row],[MOTIF]]="",0,Install_Agenc[[#This Row],[MONTANT CAF REALISE ]])</f>
        <v>0</v>
      </c>
      <c r="L49" s="55">
        <f>IF(Install_Agenc[[#This Row],[MOTIF]]="",0,Install_Agenc[[#This Row],[MONTANT DD ET AUTRES TAXES HTVA]])</f>
        <v>0</v>
      </c>
      <c r="M49" s="56">
        <f>SUM(Install_Agenc[[#This Row],[MONTANT CAF REJETE]:[MONTANT DD ET AUTRES TAXES HTVA REJETE]])</f>
        <v>0</v>
      </c>
      <c r="N49" s="54"/>
      <c r="O49" s="51"/>
      <c r="P49" s="49">
        <f>Install_Agenc[[#This Row],[COÛT TOTAL REALISE]]-Install_Agenc[[#This Row],[COÛT TOTAL REJET]]</f>
        <v>0</v>
      </c>
    </row>
    <row r="50" spans="1:16" ht="15.75" thickBot="1">
      <c r="A50" s="218" t="str">
        <f>IF(ISBLANK(Install_Agenc[[#This Row],[DATE]]),"",ROW(Install_Agenc[[#This Row],[NUM]])-ROW($A$19))</f>
        <v/>
      </c>
      <c r="B50" s="46"/>
      <c r="C50" s="128"/>
      <c r="D50" s="129"/>
      <c r="E50" s="128"/>
      <c r="F50" s="121"/>
      <c r="G50" s="121"/>
      <c r="H50" s="139">
        <f>SUM(Install_Agenc[[#This Row],[MONTANT CAF REALISE ]:[MONTANT DD ET AUTRES TAXES HTVA]])</f>
        <v>0</v>
      </c>
      <c r="I50" s="35"/>
      <c r="J50" s="119"/>
      <c r="K50" s="55">
        <f>IF(Install_Agenc[[#This Row],[MOTIF]]="",0,Install_Agenc[[#This Row],[MONTANT CAF REALISE ]])</f>
        <v>0</v>
      </c>
      <c r="L50" s="55">
        <f>IF(Install_Agenc[[#This Row],[MOTIF]]="",0,Install_Agenc[[#This Row],[MONTANT DD ET AUTRES TAXES HTVA]])</f>
        <v>0</v>
      </c>
      <c r="M50" s="56">
        <f>SUM(Install_Agenc[[#This Row],[MONTANT CAF REJETE]:[MONTANT DD ET AUTRES TAXES HTVA REJETE]])</f>
        <v>0</v>
      </c>
      <c r="N50" s="54"/>
      <c r="O50" s="51"/>
      <c r="P50" s="49">
        <f>Install_Agenc[[#This Row],[COÛT TOTAL REALISE]]-Install_Agenc[[#This Row],[COÛT TOTAL REJET]]</f>
        <v>0</v>
      </c>
    </row>
    <row r="51" spans="1:16" ht="15.75" thickBot="1">
      <c r="A51" s="218" t="str">
        <f>IF(ISBLANK(Install_Agenc[[#This Row],[DATE]]),"",ROW(Install_Agenc[[#This Row],[NUM]])-ROW($A$19))</f>
        <v/>
      </c>
      <c r="B51" s="46"/>
      <c r="C51" s="128"/>
      <c r="D51" s="129"/>
      <c r="E51" s="128"/>
      <c r="F51" s="121"/>
      <c r="G51" s="121"/>
      <c r="H51" s="139">
        <f>SUM(Install_Agenc[[#This Row],[MONTANT CAF REALISE ]:[MONTANT DD ET AUTRES TAXES HTVA]])</f>
        <v>0</v>
      </c>
      <c r="I51" s="35"/>
      <c r="J51" s="119"/>
      <c r="K51" s="55">
        <f>IF(Install_Agenc[[#This Row],[MOTIF]]="",0,Install_Agenc[[#This Row],[MONTANT CAF REALISE ]])</f>
        <v>0</v>
      </c>
      <c r="L51" s="55">
        <f>IF(Install_Agenc[[#This Row],[MOTIF]]="",0,Install_Agenc[[#This Row],[MONTANT DD ET AUTRES TAXES HTVA]])</f>
        <v>0</v>
      </c>
      <c r="M51" s="56">
        <f>SUM(Install_Agenc[[#This Row],[MONTANT CAF REJETE]:[MONTANT DD ET AUTRES TAXES HTVA REJETE]])</f>
        <v>0</v>
      </c>
      <c r="N51" s="54"/>
      <c r="O51" s="51"/>
      <c r="P51" s="49">
        <f>Install_Agenc[[#This Row],[COÛT TOTAL REALISE]]-Install_Agenc[[#This Row],[COÛT TOTAL REJET]]</f>
        <v>0</v>
      </c>
    </row>
    <row r="52" spans="1:16" ht="15.75" thickBot="1">
      <c r="A52" s="218" t="str">
        <f>IF(ISBLANK(Install_Agenc[[#This Row],[DATE]]),"",ROW(Install_Agenc[[#This Row],[NUM]])-ROW($A$19))</f>
        <v/>
      </c>
      <c r="B52" s="46"/>
      <c r="C52" s="128"/>
      <c r="D52" s="129"/>
      <c r="E52" s="128"/>
      <c r="F52" s="121"/>
      <c r="G52" s="121"/>
      <c r="H52" s="139">
        <f>SUM(Install_Agenc[[#This Row],[MONTANT CAF REALISE ]:[MONTANT DD ET AUTRES TAXES HTVA]])</f>
        <v>0</v>
      </c>
      <c r="I52" s="35"/>
      <c r="J52" s="119"/>
      <c r="K52" s="55">
        <f>IF(Install_Agenc[[#This Row],[MOTIF]]="",0,Install_Agenc[[#This Row],[MONTANT CAF REALISE ]])</f>
        <v>0</v>
      </c>
      <c r="L52" s="55">
        <f>IF(Install_Agenc[[#This Row],[MOTIF]]="",0,Install_Agenc[[#This Row],[MONTANT DD ET AUTRES TAXES HTVA]])</f>
        <v>0</v>
      </c>
      <c r="M52" s="56">
        <f>SUM(Install_Agenc[[#This Row],[MONTANT CAF REJETE]:[MONTANT DD ET AUTRES TAXES HTVA REJETE]])</f>
        <v>0</v>
      </c>
      <c r="N52" s="54"/>
      <c r="O52" s="51"/>
      <c r="P52" s="49">
        <f>Install_Agenc[[#This Row],[COÛT TOTAL REALISE]]-Install_Agenc[[#This Row],[COÛT TOTAL REJET]]</f>
        <v>0</v>
      </c>
    </row>
    <row r="53" spans="1:16" ht="15.75" thickBot="1">
      <c r="A53" s="218" t="str">
        <f>IF(ISBLANK(Install_Agenc[[#This Row],[DATE]]),"",ROW(Install_Agenc[[#This Row],[NUM]])-ROW($A$19))</f>
        <v/>
      </c>
      <c r="B53" s="46"/>
      <c r="C53" s="128"/>
      <c r="D53" s="129"/>
      <c r="E53" s="128"/>
      <c r="F53" s="121"/>
      <c r="G53" s="121"/>
      <c r="H53" s="139">
        <f>SUM(Install_Agenc[[#This Row],[MONTANT CAF REALISE ]:[MONTANT DD ET AUTRES TAXES HTVA]])</f>
        <v>0</v>
      </c>
      <c r="I53" s="35"/>
      <c r="J53" s="119"/>
      <c r="K53" s="55">
        <f>IF(Install_Agenc[[#This Row],[MOTIF]]="",0,Install_Agenc[[#This Row],[MONTANT CAF REALISE ]])</f>
        <v>0</v>
      </c>
      <c r="L53" s="55">
        <f>IF(Install_Agenc[[#This Row],[MOTIF]]="",0,Install_Agenc[[#This Row],[MONTANT DD ET AUTRES TAXES HTVA]])</f>
        <v>0</v>
      </c>
      <c r="M53" s="56">
        <f>SUM(Install_Agenc[[#This Row],[MONTANT CAF REJETE]:[MONTANT DD ET AUTRES TAXES HTVA REJETE]])</f>
        <v>0</v>
      </c>
      <c r="N53" s="54"/>
      <c r="O53" s="51"/>
      <c r="P53" s="49">
        <f>Install_Agenc[[#This Row],[COÛT TOTAL REALISE]]-Install_Agenc[[#This Row],[COÛT TOTAL REJET]]</f>
        <v>0</v>
      </c>
    </row>
    <row r="54" spans="1:16" ht="15.75" thickBot="1">
      <c r="A54" s="218" t="str">
        <f>IF(ISBLANK(Install_Agenc[[#This Row],[DATE]]),"",ROW(Install_Agenc[[#This Row],[NUM]])-ROW($A$19))</f>
        <v/>
      </c>
      <c r="B54" s="46"/>
      <c r="C54" s="128"/>
      <c r="D54" s="129"/>
      <c r="E54" s="128"/>
      <c r="F54" s="121"/>
      <c r="G54" s="121"/>
      <c r="H54" s="139">
        <f>SUM(Install_Agenc[[#This Row],[MONTANT CAF REALISE ]:[MONTANT DD ET AUTRES TAXES HTVA]])</f>
        <v>0</v>
      </c>
      <c r="I54" s="35"/>
      <c r="J54" s="119"/>
      <c r="K54" s="55">
        <f>IF(Install_Agenc[[#This Row],[MOTIF]]="",0,Install_Agenc[[#This Row],[MONTANT CAF REALISE ]])</f>
        <v>0</v>
      </c>
      <c r="L54" s="55">
        <f>IF(Install_Agenc[[#This Row],[MOTIF]]="",0,Install_Agenc[[#This Row],[MONTANT DD ET AUTRES TAXES HTVA]])</f>
        <v>0</v>
      </c>
      <c r="M54" s="56">
        <f>SUM(Install_Agenc[[#This Row],[MONTANT CAF REJETE]:[MONTANT DD ET AUTRES TAXES HTVA REJETE]])</f>
        <v>0</v>
      </c>
      <c r="N54" s="54"/>
      <c r="O54" s="51"/>
      <c r="P54" s="49">
        <f>Install_Agenc[[#This Row],[COÛT TOTAL REALISE]]-Install_Agenc[[#This Row],[COÛT TOTAL REJET]]</f>
        <v>0</v>
      </c>
    </row>
    <row r="55" spans="1:16" ht="15.75" thickBot="1">
      <c r="A55" s="218" t="str">
        <f>IF(ISBLANK(Install_Agenc[[#This Row],[DATE]]),"",ROW(Install_Agenc[[#This Row],[NUM]])-ROW($A$19))</f>
        <v/>
      </c>
      <c r="B55" s="46"/>
      <c r="C55" s="128"/>
      <c r="D55" s="129"/>
      <c r="E55" s="128"/>
      <c r="F55" s="121"/>
      <c r="G55" s="121"/>
      <c r="H55" s="139">
        <f>SUM(Install_Agenc[[#This Row],[MONTANT CAF REALISE ]:[MONTANT DD ET AUTRES TAXES HTVA]])</f>
        <v>0</v>
      </c>
      <c r="I55" s="35"/>
      <c r="J55" s="119"/>
      <c r="K55" s="55">
        <f>IF(Install_Agenc[[#This Row],[MOTIF]]="",0,Install_Agenc[[#This Row],[MONTANT CAF REALISE ]])</f>
        <v>0</v>
      </c>
      <c r="L55" s="55">
        <f>IF(Install_Agenc[[#This Row],[MOTIF]]="",0,Install_Agenc[[#This Row],[MONTANT DD ET AUTRES TAXES HTVA]])</f>
        <v>0</v>
      </c>
      <c r="M55" s="56">
        <f>SUM(Install_Agenc[[#This Row],[MONTANT CAF REJETE]:[MONTANT DD ET AUTRES TAXES HTVA REJETE]])</f>
        <v>0</v>
      </c>
      <c r="N55" s="54"/>
      <c r="O55" s="51"/>
      <c r="P55" s="49">
        <f>Install_Agenc[[#This Row],[COÛT TOTAL REALISE]]-Install_Agenc[[#This Row],[COÛT TOTAL REJET]]</f>
        <v>0</v>
      </c>
    </row>
    <row r="56" spans="1:16" ht="15.75" thickBot="1">
      <c r="A56" s="218" t="str">
        <f>IF(ISBLANK(Install_Agenc[[#This Row],[DATE]]),"",ROW(Install_Agenc[[#This Row],[NUM]])-ROW($A$19))</f>
        <v/>
      </c>
      <c r="B56" s="46"/>
      <c r="C56" s="128"/>
      <c r="D56" s="129"/>
      <c r="E56" s="128"/>
      <c r="F56" s="121"/>
      <c r="G56" s="121"/>
      <c r="H56" s="139">
        <f>SUM(Install_Agenc[[#This Row],[MONTANT CAF REALISE ]:[MONTANT DD ET AUTRES TAXES HTVA]])</f>
        <v>0</v>
      </c>
      <c r="I56" s="35"/>
      <c r="J56" s="119"/>
      <c r="K56" s="55">
        <f>IF(Install_Agenc[[#This Row],[MOTIF]]="",0,Install_Agenc[[#This Row],[MONTANT CAF REALISE ]])</f>
        <v>0</v>
      </c>
      <c r="L56" s="55">
        <f>IF(Install_Agenc[[#This Row],[MOTIF]]="",0,Install_Agenc[[#This Row],[MONTANT DD ET AUTRES TAXES HTVA]])</f>
        <v>0</v>
      </c>
      <c r="M56" s="56">
        <f>SUM(Install_Agenc[[#This Row],[MONTANT CAF REJETE]:[MONTANT DD ET AUTRES TAXES HTVA REJETE]])</f>
        <v>0</v>
      </c>
      <c r="N56" s="54"/>
      <c r="O56" s="51"/>
      <c r="P56" s="49">
        <f>Install_Agenc[[#This Row],[COÛT TOTAL REALISE]]-Install_Agenc[[#This Row],[COÛT TOTAL REJET]]</f>
        <v>0</v>
      </c>
    </row>
    <row r="57" spans="1:16" ht="15.75" thickBot="1">
      <c r="A57" s="218" t="str">
        <f>IF(ISBLANK(Install_Agenc[[#This Row],[DATE]]),"",ROW(Install_Agenc[[#This Row],[NUM]])-ROW($A$19))</f>
        <v/>
      </c>
      <c r="B57" s="46"/>
      <c r="C57" s="128"/>
      <c r="D57" s="129"/>
      <c r="E57" s="128"/>
      <c r="F57" s="121"/>
      <c r="G57" s="121"/>
      <c r="H57" s="139">
        <f>SUM(Install_Agenc[[#This Row],[MONTANT CAF REALISE ]:[MONTANT DD ET AUTRES TAXES HTVA]])</f>
        <v>0</v>
      </c>
      <c r="I57" s="35"/>
      <c r="J57" s="119"/>
      <c r="K57" s="55">
        <f>IF(Install_Agenc[[#This Row],[MOTIF]]="",0,Install_Agenc[[#This Row],[MONTANT CAF REALISE ]])</f>
        <v>0</v>
      </c>
      <c r="L57" s="55">
        <f>IF(Install_Agenc[[#This Row],[MOTIF]]="",0,Install_Agenc[[#This Row],[MONTANT DD ET AUTRES TAXES HTVA]])</f>
        <v>0</v>
      </c>
      <c r="M57" s="56">
        <f>SUM(Install_Agenc[[#This Row],[MONTANT CAF REJETE]:[MONTANT DD ET AUTRES TAXES HTVA REJETE]])</f>
        <v>0</v>
      </c>
      <c r="N57" s="54"/>
      <c r="O57" s="51"/>
      <c r="P57" s="49">
        <f>Install_Agenc[[#This Row],[COÛT TOTAL REALISE]]-Install_Agenc[[#This Row],[COÛT TOTAL REJET]]</f>
        <v>0</v>
      </c>
    </row>
    <row r="58" spans="1:16" ht="15.75" thickBot="1">
      <c r="A58" s="218" t="str">
        <f>IF(ISBLANK(Install_Agenc[[#This Row],[DATE]]),"",ROW(Install_Agenc[[#This Row],[NUM]])-ROW($A$19))</f>
        <v/>
      </c>
      <c r="B58" s="46"/>
      <c r="C58" s="128"/>
      <c r="D58" s="129"/>
      <c r="E58" s="128"/>
      <c r="F58" s="121"/>
      <c r="G58" s="121"/>
      <c r="H58" s="139">
        <f>SUM(Install_Agenc[[#This Row],[MONTANT CAF REALISE ]:[MONTANT DD ET AUTRES TAXES HTVA]])</f>
        <v>0</v>
      </c>
      <c r="I58" s="35"/>
      <c r="J58" s="119"/>
      <c r="K58" s="55">
        <f>IF(Install_Agenc[[#This Row],[MOTIF]]="",0,Install_Agenc[[#This Row],[MONTANT CAF REALISE ]])</f>
        <v>0</v>
      </c>
      <c r="L58" s="55">
        <f>IF(Install_Agenc[[#This Row],[MOTIF]]="",0,Install_Agenc[[#This Row],[MONTANT DD ET AUTRES TAXES HTVA]])</f>
        <v>0</v>
      </c>
      <c r="M58" s="56">
        <f>SUM(Install_Agenc[[#This Row],[MONTANT CAF REJETE]:[MONTANT DD ET AUTRES TAXES HTVA REJETE]])</f>
        <v>0</v>
      </c>
      <c r="N58" s="54"/>
      <c r="O58" s="51"/>
      <c r="P58" s="49">
        <f>Install_Agenc[[#This Row],[COÛT TOTAL REALISE]]-Install_Agenc[[#This Row],[COÛT TOTAL REJET]]</f>
        <v>0</v>
      </c>
    </row>
    <row r="59" spans="1:16" ht="15.75" thickBot="1">
      <c r="A59" s="218" t="str">
        <f>IF(ISBLANK(Install_Agenc[[#This Row],[DATE]]),"",ROW(Install_Agenc[[#This Row],[NUM]])-ROW($A$19))</f>
        <v/>
      </c>
      <c r="B59" s="46"/>
      <c r="C59" s="128"/>
      <c r="D59" s="129"/>
      <c r="E59" s="128"/>
      <c r="F59" s="121"/>
      <c r="G59" s="121"/>
      <c r="H59" s="139">
        <f>SUM(Install_Agenc[[#This Row],[MONTANT CAF REALISE ]:[MONTANT DD ET AUTRES TAXES HTVA]])</f>
        <v>0</v>
      </c>
      <c r="I59" s="35"/>
      <c r="J59" s="119"/>
      <c r="K59" s="55">
        <f>IF(Install_Agenc[[#This Row],[MOTIF]]="",0,Install_Agenc[[#This Row],[MONTANT CAF REALISE ]])</f>
        <v>0</v>
      </c>
      <c r="L59" s="55">
        <f>IF(Install_Agenc[[#This Row],[MOTIF]]="",0,Install_Agenc[[#This Row],[MONTANT DD ET AUTRES TAXES HTVA]])</f>
        <v>0</v>
      </c>
      <c r="M59" s="56">
        <f>SUM(Install_Agenc[[#This Row],[MONTANT CAF REJETE]:[MONTANT DD ET AUTRES TAXES HTVA REJETE]])</f>
        <v>0</v>
      </c>
      <c r="N59" s="54"/>
      <c r="O59" s="51"/>
      <c r="P59" s="49">
        <f>Install_Agenc[[#This Row],[COÛT TOTAL REALISE]]-Install_Agenc[[#This Row],[COÛT TOTAL REJET]]</f>
        <v>0</v>
      </c>
    </row>
    <row r="60" spans="1:16" ht="15.75" thickBot="1">
      <c r="A60" s="218" t="str">
        <f>IF(ISBLANK(Install_Agenc[[#This Row],[DATE]]),"",ROW(Install_Agenc[[#This Row],[NUM]])-ROW($A$19))</f>
        <v/>
      </c>
      <c r="B60" s="46"/>
      <c r="C60" s="128"/>
      <c r="D60" s="129"/>
      <c r="E60" s="128"/>
      <c r="F60" s="121"/>
      <c r="G60" s="121"/>
      <c r="H60" s="139">
        <f>SUM(Install_Agenc[[#This Row],[MONTANT CAF REALISE ]:[MONTANT DD ET AUTRES TAXES HTVA]])</f>
        <v>0</v>
      </c>
      <c r="I60" s="35"/>
      <c r="J60" s="119"/>
      <c r="K60" s="55">
        <f>IF(Install_Agenc[[#This Row],[MOTIF]]="",0,Install_Agenc[[#This Row],[MONTANT CAF REALISE ]])</f>
        <v>0</v>
      </c>
      <c r="L60" s="55">
        <f>IF(Install_Agenc[[#This Row],[MOTIF]]="",0,Install_Agenc[[#This Row],[MONTANT DD ET AUTRES TAXES HTVA]])</f>
        <v>0</v>
      </c>
      <c r="M60" s="56">
        <f>SUM(Install_Agenc[[#This Row],[MONTANT CAF REJETE]:[MONTANT DD ET AUTRES TAXES HTVA REJETE]])</f>
        <v>0</v>
      </c>
      <c r="N60" s="54"/>
      <c r="O60" s="51"/>
      <c r="P60" s="49">
        <f>Install_Agenc[[#This Row],[COÛT TOTAL REALISE]]-Install_Agenc[[#This Row],[COÛT TOTAL REJET]]</f>
        <v>0</v>
      </c>
    </row>
    <row r="61" spans="1:16" ht="15.75" thickBot="1">
      <c r="A61" s="218" t="str">
        <f>IF(ISBLANK(Install_Agenc[[#This Row],[DATE]]),"",ROW(Install_Agenc[[#This Row],[NUM]])-ROW($A$19))</f>
        <v/>
      </c>
      <c r="B61" s="46"/>
      <c r="C61" s="128"/>
      <c r="D61" s="129"/>
      <c r="E61" s="128"/>
      <c r="F61" s="121"/>
      <c r="G61" s="121"/>
      <c r="H61" s="139">
        <f>SUM(Install_Agenc[[#This Row],[MONTANT CAF REALISE ]:[MONTANT DD ET AUTRES TAXES HTVA]])</f>
        <v>0</v>
      </c>
      <c r="I61" s="35"/>
      <c r="J61" s="119"/>
      <c r="K61" s="55">
        <f>IF(Install_Agenc[[#This Row],[MOTIF]]="",0,Install_Agenc[[#This Row],[MONTANT CAF REALISE ]])</f>
        <v>0</v>
      </c>
      <c r="L61" s="55">
        <f>IF(Install_Agenc[[#This Row],[MOTIF]]="",0,Install_Agenc[[#This Row],[MONTANT DD ET AUTRES TAXES HTVA]])</f>
        <v>0</v>
      </c>
      <c r="M61" s="56">
        <f>SUM(Install_Agenc[[#This Row],[MONTANT CAF REJETE]:[MONTANT DD ET AUTRES TAXES HTVA REJETE]])</f>
        <v>0</v>
      </c>
      <c r="N61" s="54"/>
      <c r="O61" s="51"/>
      <c r="P61" s="49">
        <f>Install_Agenc[[#This Row],[COÛT TOTAL REALISE]]-Install_Agenc[[#This Row],[COÛT TOTAL REJET]]</f>
        <v>0</v>
      </c>
    </row>
    <row r="62" spans="1:16" ht="15.75" thickBot="1">
      <c r="A62" s="218" t="str">
        <f>IF(ISBLANK(Install_Agenc[[#This Row],[DATE]]),"",ROW(Install_Agenc[[#This Row],[NUM]])-ROW($A$19))</f>
        <v/>
      </c>
      <c r="B62" s="46"/>
      <c r="C62" s="128"/>
      <c r="D62" s="129"/>
      <c r="E62" s="128"/>
      <c r="F62" s="121"/>
      <c r="G62" s="121"/>
      <c r="H62" s="139">
        <f>SUM(Install_Agenc[[#This Row],[MONTANT CAF REALISE ]:[MONTANT DD ET AUTRES TAXES HTVA]])</f>
        <v>0</v>
      </c>
      <c r="I62" s="35"/>
      <c r="J62" s="119"/>
      <c r="K62" s="55">
        <f>IF(Install_Agenc[[#This Row],[MOTIF]]="",0,Install_Agenc[[#This Row],[MONTANT CAF REALISE ]])</f>
        <v>0</v>
      </c>
      <c r="L62" s="55">
        <f>IF(Install_Agenc[[#This Row],[MOTIF]]="",0,Install_Agenc[[#This Row],[MONTANT DD ET AUTRES TAXES HTVA]])</f>
        <v>0</v>
      </c>
      <c r="M62" s="56">
        <f>SUM(Install_Agenc[[#This Row],[MONTANT CAF REJETE]:[MONTANT DD ET AUTRES TAXES HTVA REJETE]])</f>
        <v>0</v>
      </c>
      <c r="N62" s="54"/>
      <c r="O62" s="51"/>
      <c r="P62" s="49">
        <f>Install_Agenc[[#This Row],[COÛT TOTAL REALISE]]-Install_Agenc[[#This Row],[COÛT TOTAL REJET]]</f>
        <v>0</v>
      </c>
    </row>
    <row r="63" spans="1:16" ht="15.75" thickBot="1">
      <c r="A63" s="218" t="str">
        <f>IF(ISBLANK(Install_Agenc[[#This Row],[DATE]]),"",ROW(Install_Agenc[[#This Row],[NUM]])-ROW($A$19))</f>
        <v/>
      </c>
      <c r="B63" s="46"/>
      <c r="C63" s="128"/>
      <c r="D63" s="129"/>
      <c r="E63" s="128"/>
      <c r="F63" s="121"/>
      <c r="G63" s="121"/>
      <c r="H63" s="139">
        <f>SUM(Install_Agenc[[#This Row],[MONTANT CAF REALISE ]:[MONTANT DD ET AUTRES TAXES HTVA]])</f>
        <v>0</v>
      </c>
      <c r="I63" s="35"/>
      <c r="J63" s="119"/>
      <c r="K63" s="55">
        <f>IF(Install_Agenc[[#This Row],[MOTIF]]="",0,Install_Agenc[[#This Row],[MONTANT CAF REALISE ]])</f>
        <v>0</v>
      </c>
      <c r="L63" s="55">
        <f>IF(Install_Agenc[[#This Row],[MOTIF]]="",0,Install_Agenc[[#This Row],[MONTANT DD ET AUTRES TAXES HTVA]])</f>
        <v>0</v>
      </c>
      <c r="M63" s="56">
        <f>SUM(Install_Agenc[[#This Row],[MONTANT CAF REJETE]:[MONTANT DD ET AUTRES TAXES HTVA REJETE]])</f>
        <v>0</v>
      </c>
      <c r="N63" s="54"/>
      <c r="O63" s="51"/>
      <c r="P63" s="49">
        <f>Install_Agenc[[#This Row],[COÛT TOTAL REALISE]]-Install_Agenc[[#This Row],[COÛT TOTAL REJET]]</f>
        <v>0</v>
      </c>
    </row>
    <row r="64" spans="1:16" ht="15.75" thickBot="1">
      <c r="A64" s="218" t="str">
        <f>IF(ISBLANK(Install_Agenc[[#This Row],[DATE]]),"",ROW(Install_Agenc[[#This Row],[NUM]])-ROW($A$19))</f>
        <v/>
      </c>
      <c r="B64" s="46"/>
      <c r="C64" s="128"/>
      <c r="D64" s="129"/>
      <c r="E64" s="128"/>
      <c r="F64" s="121"/>
      <c r="G64" s="121"/>
      <c r="H64" s="139">
        <f>SUM(Install_Agenc[[#This Row],[MONTANT CAF REALISE ]:[MONTANT DD ET AUTRES TAXES HTVA]])</f>
        <v>0</v>
      </c>
      <c r="I64" s="35"/>
      <c r="J64" s="119"/>
      <c r="K64" s="55">
        <f>IF(Install_Agenc[[#This Row],[MOTIF]]="",0,Install_Agenc[[#This Row],[MONTANT CAF REALISE ]])</f>
        <v>0</v>
      </c>
      <c r="L64" s="55">
        <f>IF(Install_Agenc[[#This Row],[MOTIF]]="",0,Install_Agenc[[#This Row],[MONTANT DD ET AUTRES TAXES HTVA]])</f>
        <v>0</v>
      </c>
      <c r="M64" s="56">
        <f>SUM(Install_Agenc[[#This Row],[MONTANT CAF REJETE]:[MONTANT DD ET AUTRES TAXES HTVA REJETE]])</f>
        <v>0</v>
      </c>
      <c r="N64" s="54"/>
      <c r="O64" s="51"/>
      <c r="P64" s="49">
        <f>Install_Agenc[[#This Row],[COÛT TOTAL REALISE]]-Install_Agenc[[#This Row],[COÛT TOTAL REJET]]</f>
        <v>0</v>
      </c>
    </row>
    <row r="65" spans="1:16" ht="15.75" thickBot="1">
      <c r="A65" s="218" t="str">
        <f>IF(ISBLANK(Install_Agenc[[#This Row],[DATE]]),"",ROW(Install_Agenc[[#This Row],[NUM]])-ROW($A$19))</f>
        <v/>
      </c>
      <c r="B65" s="46"/>
      <c r="C65" s="128"/>
      <c r="D65" s="129"/>
      <c r="E65" s="128"/>
      <c r="F65" s="121"/>
      <c r="G65" s="121"/>
      <c r="H65" s="139">
        <f>SUM(Install_Agenc[[#This Row],[MONTANT CAF REALISE ]:[MONTANT DD ET AUTRES TAXES HTVA]])</f>
        <v>0</v>
      </c>
      <c r="I65" s="35"/>
      <c r="J65" s="119"/>
      <c r="K65" s="55">
        <f>IF(Install_Agenc[[#This Row],[MOTIF]]="",0,Install_Agenc[[#This Row],[MONTANT CAF REALISE ]])</f>
        <v>0</v>
      </c>
      <c r="L65" s="55">
        <f>IF(Install_Agenc[[#This Row],[MOTIF]]="",0,Install_Agenc[[#This Row],[MONTANT DD ET AUTRES TAXES HTVA]])</f>
        <v>0</v>
      </c>
      <c r="M65" s="56">
        <f>SUM(Install_Agenc[[#This Row],[MONTANT CAF REJETE]:[MONTANT DD ET AUTRES TAXES HTVA REJETE]])</f>
        <v>0</v>
      </c>
      <c r="N65" s="54"/>
      <c r="O65" s="51"/>
      <c r="P65" s="49">
        <f>Install_Agenc[[#This Row],[COÛT TOTAL REALISE]]-Install_Agenc[[#This Row],[COÛT TOTAL REJET]]</f>
        <v>0</v>
      </c>
    </row>
    <row r="66" spans="1:16" ht="15.75" thickBot="1">
      <c r="A66" s="218" t="str">
        <f>IF(ISBLANK(Install_Agenc[[#This Row],[DATE]]),"",ROW(Install_Agenc[[#This Row],[NUM]])-ROW($A$19))</f>
        <v/>
      </c>
      <c r="B66" s="46"/>
      <c r="C66" s="128"/>
      <c r="D66" s="129"/>
      <c r="E66" s="128"/>
      <c r="F66" s="121"/>
      <c r="G66" s="121"/>
      <c r="H66" s="139">
        <f>SUM(Install_Agenc[[#This Row],[MONTANT CAF REALISE ]:[MONTANT DD ET AUTRES TAXES HTVA]])</f>
        <v>0</v>
      </c>
      <c r="I66" s="35"/>
      <c r="J66" s="119"/>
      <c r="K66" s="55">
        <f>IF(Install_Agenc[[#This Row],[MOTIF]]="",0,Install_Agenc[[#This Row],[MONTANT CAF REALISE ]])</f>
        <v>0</v>
      </c>
      <c r="L66" s="55">
        <f>IF(Install_Agenc[[#This Row],[MOTIF]]="",0,Install_Agenc[[#This Row],[MONTANT DD ET AUTRES TAXES HTVA]])</f>
        <v>0</v>
      </c>
      <c r="M66" s="56">
        <f>SUM(Install_Agenc[[#This Row],[MONTANT CAF REJETE]:[MONTANT DD ET AUTRES TAXES HTVA REJETE]])</f>
        <v>0</v>
      </c>
      <c r="N66" s="54"/>
      <c r="O66" s="51"/>
      <c r="P66" s="49">
        <f>Install_Agenc[[#This Row],[COÛT TOTAL REALISE]]-Install_Agenc[[#This Row],[COÛT TOTAL REJET]]</f>
        <v>0</v>
      </c>
    </row>
    <row r="67" spans="1:16" ht="15.75" thickBot="1">
      <c r="A67" s="218" t="str">
        <f>IF(ISBLANK(Install_Agenc[[#This Row],[DATE]]),"",ROW(Install_Agenc[[#This Row],[NUM]])-ROW($A$19))</f>
        <v/>
      </c>
      <c r="B67" s="46"/>
      <c r="C67" s="128"/>
      <c r="D67" s="129"/>
      <c r="E67" s="128"/>
      <c r="F67" s="121"/>
      <c r="G67" s="121"/>
      <c r="H67" s="139">
        <f>SUM(Install_Agenc[[#This Row],[MONTANT CAF REALISE ]:[MONTANT DD ET AUTRES TAXES HTVA]])</f>
        <v>0</v>
      </c>
      <c r="I67" s="35"/>
      <c r="J67" s="119"/>
      <c r="K67" s="55">
        <f>IF(Install_Agenc[[#This Row],[MOTIF]]="",0,Install_Agenc[[#This Row],[MONTANT CAF REALISE ]])</f>
        <v>0</v>
      </c>
      <c r="L67" s="55">
        <f>IF(Install_Agenc[[#This Row],[MOTIF]]="",0,Install_Agenc[[#This Row],[MONTANT DD ET AUTRES TAXES HTVA]])</f>
        <v>0</v>
      </c>
      <c r="M67" s="56">
        <f>SUM(Install_Agenc[[#This Row],[MONTANT CAF REJETE]:[MONTANT DD ET AUTRES TAXES HTVA REJETE]])</f>
        <v>0</v>
      </c>
      <c r="N67" s="54"/>
      <c r="O67" s="51"/>
      <c r="P67" s="49">
        <f>Install_Agenc[[#This Row],[COÛT TOTAL REALISE]]-Install_Agenc[[#This Row],[COÛT TOTAL REJET]]</f>
        <v>0</v>
      </c>
    </row>
    <row r="68" spans="1:16" ht="15.75" thickBot="1">
      <c r="A68" s="218" t="str">
        <f>IF(ISBLANK(Install_Agenc[[#This Row],[DATE]]),"",ROW(Install_Agenc[[#This Row],[NUM]])-ROW($A$19))</f>
        <v/>
      </c>
      <c r="B68" s="46"/>
      <c r="C68" s="128"/>
      <c r="D68" s="129"/>
      <c r="E68" s="128"/>
      <c r="F68" s="121"/>
      <c r="G68" s="121"/>
      <c r="H68" s="139">
        <f>SUM(Install_Agenc[[#This Row],[MONTANT CAF REALISE ]:[MONTANT DD ET AUTRES TAXES HTVA]])</f>
        <v>0</v>
      </c>
      <c r="I68" s="35"/>
      <c r="J68" s="119"/>
      <c r="K68" s="55">
        <f>IF(Install_Agenc[[#This Row],[MOTIF]]="",0,Install_Agenc[[#This Row],[MONTANT CAF REALISE ]])</f>
        <v>0</v>
      </c>
      <c r="L68" s="55">
        <f>IF(Install_Agenc[[#This Row],[MOTIF]]="",0,Install_Agenc[[#This Row],[MONTANT DD ET AUTRES TAXES HTVA]])</f>
        <v>0</v>
      </c>
      <c r="M68" s="56">
        <f>SUM(Install_Agenc[[#This Row],[MONTANT CAF REJETE]:[MONTANT DD ET AUTRES TAXES HTVA REJETE]])</f>
        <v>0</v>
      </c>
      <c r="N68" s="54"/>
      <c r="O68" s="51"/>
      <c r="P68" s="49">
        <f>Install_Agenc[[#This Row],[COÛT TOTAL REALISE]]-Install_Agenc[[#This Row],[COÛT TOTAL REJET]]</f>
        <v>0</v>
      </c>
    </row>
    <row r="69" spans="1:16" ht="15.75" thickBot="1">
      <c r="A69" s="218" t="str">
        <f>IF(ISBLANK(Install_Agenc[[#This Row],[DATE]]),"",ROW(Install_Agenc[[#This Row],[NUM]])-ROW($A$19))</f>
        <v/>
      </c>
      <c r="B69" s="46"/>
      <c r="C69" s="128"/>
      <c r="D69" s="129"/>
      <c r="E69" s="128"/>
      <c r="F69" s="121"/>
      <c r="G69" s="121"/>
      <c r="H69" s="139">
        <f>SUM(Install_Agenc[[#This Row],[MONTANT CAF REALISE ]:[MONTANT DD ET AUTRES TAXES HTVA]])</f>
        <v>0</v>
      </c>
      <c r="I69" s="35"/>
      <c r="J69" s="119"/>
      <c r="K69" s="55">
        <f>IF(Install_Agenc[[#This Row],[MOTIF]]="",0,Install_Agenc[[#This Row],[MONTANT CAF REALISE ]])</f>
        <v>0</v>
      </c>
      <c r="L69" s="55">
        <f>IF(Install_Agenc[[#This Row],[MOTIF]]="",0,Install_Agenc[[#This Row],[MONTANT DD ET AUTRES TAXES HTVA]])</f>
        <v>0</v>
      </c>
      <c r="M69" s="56">
        <f>SUM(Install_Agenc[[#This Row],[MONTANT CAF REJETE]:[MONTANT DD ET AUTRES TAXES HTVA REJETE]])</f>
        <v>0</v>
      </c>
      <c r="N69" s="54"/>
      <c r="O69" s="51"/>
      <c r="P69" s="49">
        <f>Install_Agenc[[#This Row],[COÛT TOTAL REALISE]]-Install_Agenc[[#This Row],[COÛT TOTAL REJET]]</f>
        <v>0</v>
      </c>
    </row>
    <row r="70" spans="1:16" ht="15.75" thickBot="1">
      <c r="A70" s="218" t="str">
        <f>IF(ISBLANK(Install_Agenc[[#This Row],[DATE]]),"",ROW(Install_Agenc[[#This Row],[NUM]])-ROW($A$19))</f>
        <v/>
      </c>
      <c r="B70" s="46"/>
      <c r="C70" s="128"/>
      <c r="D70" s="129"/>
      <c r="E70" s="128"/>
      <c r="F70" s="121"/>
      <c r="G70" s="121"/>
      <c r="H70" s="139">
        <f>SUM(Install_Agenc[[#This Row],[MONTANT CAF REALISE ]:[MONTANT DD ET AUTRES TAXES HTVA]])</f>
        <v>0</v>
      </c>
      <c r="I70" s="35"/>
      <c r="J70" s="119"/>
      <c r="K70" s="55">
        <f>IF(Install_Agenc[[#This Row],[MOTIF]]="",0,Install_Agenc[[#This Row],[MONTANT CAF REALISE ]])</f>
        <v>0</v>
      </c>
      <c r="L70" s="55">
        <f>IF(Install_Agenc[[#This Row],[MOTIF]]="",0,Install_Agenc[[#This Row],[MONTANT DD ET AUTRES TAXES HTVA]])</f>
        <v>0</v>
      </c>
      <c r="M70" s="56">
        <f>SUM(Install_Agenc[[#This Row],[MONTANT CAF REJETE]:[MONTANT DD ET AUTRES TAXES HTVA REJETE]])</f>
        <v>0</v>
      </c>
      <c r="N70" s="54"/>
      <c r="O70" s="51"/>
      <c r="P70" s="49">
        <f>Install_Agenc[[#This Row],[COÛT TOTAL REALISE]]-Install_Agenc[[#This Row],[COÛT TOTAL REJET]]</f>
        <v>0</v>
      </c>
    </row>
    <row r="71" spans="1:16" ht="15.75" thickBot="1">
      <c r="A71" s="218" t="str">
        <f>IF(ISBLANK(Install_Agenc[[#This Row],[DATE]]),"",ROW(Install_Agenc[[#This Row],[NUM]])-ROW($A$19))</f>
        <v/>
      </c>
      <c r="B71" s="46"/>
      <c r="C71" s="128"/>
      <c r="D71" s="129"/>
      <c r="E71" s="128"/>
      <c r="F71" s="121"/>
      <c r="G71" s="121"/>
      <c r="H71" s="139">
        <f>SUM(Install_Agenc[[#This Row],[MONTANT CAF REALISE ]:[MONTANT DD ET AUTRES TAXES HTVA]])</f>
        <v>0</v>
      </c>
      <c r="I71" s="35"/>
      <c r="J71" s="119"/>
      <c r="K71" s="55">
        <f>IF(Install_Agenc[[#This Row],[MOTIF]]="",0,Install_Agenc[[#This Row],[MONTANT CAF REALISE ]])</f>
        <v>0</v>
      </c>
      <c r="L71" s="55">
        <f>IF(Install_Agenc[[#This Row],[MOTIF]]="",0,Install_Agenc[[#This Row],[MONTANT DD ET AUTRES TAXES HTVA]])</f>
        <v>0</v>
      </c>
      <c r="M71" s="56">
        <f>SUM(Install_Agenc[[#This Row],[MONTANT CAF REJETE]:[MONTANT DD ET AUTRES TAXES HTVA REJETE]])</f>
        <v>0</v>
      </c>
      <c r="N71" s="54"/>
      <c r="O71" s="51"/>
      <c r="P71" s="49">
        <f>Install_Agenc[[#This Row],[COÛT TOTAL REALISE]]-Install_Agenc[[#This Row],[COÛT TOTAL REJET]]</f>
        <v>0</v>
      </c>
    </row>
    <row r="72" spans="1:16" ht="15.75" thickBot="1">
      <c r="A72" s="218" t="str">
        <f>IF(ISBLANK(Install_Agenc[[#This Row],[DATE]]),"",ROW(Install_Agenc[[#This Row],[NUM]])-ROW($A$19))</f>
        <v/>
      </c>
      <c r="B72" s="46"/>
      <c r="C72" s="128"/>
      <c r="D72" s="129"/>
      <c r="E72" s="128"/>
      <c r="F72" s="121"/>
      <c r="G72" s="121"/>
      <c r="H72" s="139">
        <f>SUM(Install_Agenc[[#This Row],[MONTANT CAF REALISE ]:[MONTANT DD ET AUTRES TAXES HTVA]])</f>
        <v>0</v>
      </c>
      <c r="I72" s="35"/>
      <c r="J72" s="119"/>
      <c r="K72" s="55">
        <f>IF(Install_Agenc[[#This Row],[MOTIF]]="",0,Install_Agenc[[#This Row],[MONTANT CAF REALISE ]])</f>
        <v>0</v>
      </c>
      <c r="L72" s="55">
        <f>IF(Install_Agenc[[#This Row],[MOTIF]]="",0,Install_Agenc[[#This Row],[MONTANT DD ET AUTRES TAXES HTVA]])</f>
        <v>0</v>
      </c>
      <c r="M72" s="56">
        <f>SUM(Install_Agenc[[#This Row],[MONTANT CAF REJETE]:[MONTANT DD ET AUTRES TAXES HTVA REJETE]])</f>
        <v>0</v>
      </c>
      <c r="N72" s="54"/>
      <c r="O72" s="51"/>
      <c r="P72" s="49">
        <f>Install_Agenc[[#This Row],[COÛT TOTAL REALISE]]-Install_Agenc[[#This Row],[COÛT TOTAL REJET]]</f>
        <v>0</v>
      </c>
    </row>
    <row r="73" spans="1:16" ht="15.75" thickBot="1">
      <c r="A73" s="218" t="str">
        <f>IF(ISBLANK(Install_Agenc[[#This Row],[DATE]]),"",ROW(Install_Agenc[[#This Row],[NUM]])-ROW($A$19))</f>
        <v/>
      </c>
      <c r="B73" s="46"/>
      <c r="C73" s="128"/>
      <c r="D73" s="129"/>
      <c r="E73" s="128"/>
      <c r="F73" s="121"/>
      <c r="G73" s="121"/>
      <c r="H73" s="139">
        <f>SUM(Install_Agenc[[#This Row],[MONTANT CAF REALISE ]:[MONTANT DD ET AUTRES TAXES HTVA]])</f>
        <v>0</v>
      </c>
      <c r="I73" s="35"/>
      <c r="J73" s="119"/>
      <c r="K73" s="55">
        <f>IF(Install_Agenc[[#This Row],[MOTIF]]="",0,Install_Agenc[[#This Row],[MONTANT CAF REALISE ]])</f>
        <v>0</v>
      </c>
      <c r="L73" s="55">
        <f>IF(Install_Agenc[[#This Row],[MOTIF]]="",0,Install_Agenc[[#This Row],[MONTANT DD ET AUTRES TAXES HTVA]])</f>
        <v>0</v>
      </c>
      <c r="M73" s="56">
        <f>SUM(Install_Agenc[[#This Row],[MONTANT CAF REJETE]:[MONTANT DD ET AUTRES TAXES HTVA REJETE]])</f>
        <v>0</v>
      </c>
      <c r="N73" s="54"/>
      <c r="O73" s="51"/>
      <c r="P73" s="49">
        <f>Install_Agenc[[#This Row],[COÛT TOTAL REALISE]]-Install_Agenc[[#This Row],[COÛT TOTAL REJET]]</f>
        <v>0</v>
      </c>
    </row>
    <row r="74" spans="1:16" ht="15.75" thickBot="1">
      <c r="A74" s="218" t="str">
        <f>IF(ISBLANK(Install_Agenc[[#This Row],[DATE]]),"",ROW(Install_Agenc[[#This Row],[NUM]])-ROW($A$19))</f>
        <v/>
      </c>
      <c r="B74" s="46"/>
      <c r="C74" s="128"/>
      <c r="D74" s="129"/>
      <c r="E74" s="128"/>
      <c r="F74" s="121"/>
      <c r="G74" s="121"/>
      <c r="H74" s="139">
        <f>SUM(Install_Agenc[[#This Row],[MONTANT CAF REALISE ]:[MONTANT DD ET AUTRES TAXES HTVA]])</f>
        <v>0</v>
      </c>
      <c r="I74" s="35"/>
      <c r="J74" s="119"/>
      <c r="K74" s="55">
        <f>IF(Install_Agenc[[#This Row],[MOTIF]]="",0,Install_Agenc[[#This Row],[MONTANT CAF REALISE ]])</f>
        <v>0</v>
      </c>
      <c r="L74" s="55">
        <f>IF(Install_Agenc[[#This Row],[MOTIF]]="",0,Install_Agenc[[#This Row],[MONTANT DD ET AUTRES TAXES HTVA]])</f>
        <v>0</v>
      </c>
      <c r="M74" s="56">
        <f>SUM(Install_Agenc[[#This Row],[MONTANT CAF REJETE]:[MONTANT DD ET AUTRES TAXES HTVA REJETE]])</f>
        <v>0</v>
      </c>
      <c r="N74" s="54"/>
      <c r="O74" s="51"/>
      <c r="P74" s="49">
        <f>Install_Agenc[[#This Row],[COÛT TOTAL REALISE]]-Install_Agenc[[#This Row],[COÛT TOTAL REJET]]</f>
        <v>0</v>
      </c>
    </row>
    <row r="75" spans="1:16" ht="15.75" thickBot="1">
      <c r="A75" s="218" t="str">
        <f>IF(ISBLANK(Install_Agenc[[#This Row],[DATE]]),"",ROW(Install_Agenc[[#This Row],[NUM]])-ROW($A$19))</f>
        <v/>
      </c>
      <c r="B75" s="46"/>
      <c r="C75" s="128"/>
      <c r="D75" s="129"/>
      <c r="E75" s="128"/>
      <c r="F75" s="121"/>
      <c r="G75" s="121"/>
      <c r="H75" s="139">
        <f>SUM(Install_Agenc[[#This Row],[MONTANT CAF REALISE ]:[MONTANT DD ET AUTRES TAXES HTVA]])</f>
        <v>0</v>
      </c>
      <c r="I75" s="35"/>
      <c r="J75" s="119"/>
      <c r="K75" s="55">
        <f>IF(Install_Agenc[[#This Row],[MOTIF]]="",0,Install_Agenc[[#This Row],[MONTANT CAF REALISE ]])</f>
        <v>0</v>
      </c>
      <c r="L75" s="55">
        <f>IF(Install_Agenc[[#This Row],[MOTIF]]="",0,Install_Agenc[[#This Row],[MONTANT DD ET AUTRES TAXES HTVA]])</f>
        <v>0</v>
      </c>
      <c r="M75" s="56">
        <f>SUM(Install_Agenc[[#This Row],[MONTANT CAF REJETE]:[MONTANT DD ET AUTRES TAXES HTVA REJETE]])</f>
        <v>0</v>
      </c>
      <c r="N75" s="54"/>
      <c r="O75" s="51"/>
      <c r="P75" s="49">
        <f>Install_Agenc[[#This Row],[COÛT TOTAL REALISE]]-Install_Agenc[[#This Row],[COÛT TOTAL REJET]]</f>
        <v>0</v>
      </c>
    </row>
    <row r="76" spans="1:16" ht="15.75" thickBot="1">
      <c r="A76" s="218" t="str">
        <f>IF(ISBLANK(Install_Agenc[[#This Row],[DATE]]),"",ROW(Install_Agenc[[#This Row],[NUM]])-ROW($A$19))</f>
        <v/>
      </c>
      <c r="B76" s="46"/>
      <c r="C76" s="128"/>
      <c r="D76" s="129"/>
      <c r="E76" s="128"/>
      <c r="F76" s="121"/>
      <c r="G76" s="121"/>
      <c r="H76" s="139">
        <f>SUM(Install_Agenc[[#This Row],[MONTANT CAF REALISE ]:[MONTANT DD ET AUTRES TAXES HTVA]])</f>
        <v>0</v>
      </c>
      <c r="I76" s="35"/>
      <c r="J76" s="119"/>
      <c r="K76" s="55">
        <f>IF(Install_Agenc[[#This Row],[MOTIF]]="",0,Install_Agenc[[#This Row],[MONTANT CAF REALISE ]])</f>
        <v>0</v>
      </c>
      <c r="L76" s="55">
        <f>IF(Install_Agenc[[#This Row],[MOTIF]]="",0,Install_Agenc[[#This Row],[MONTANT DD ET AUTRES TAXES HTVA]])</f>
        <v>0</v>
      </c>
      <c r="M76" s="56">
        <f>SUM(Install_Agenc[[#This Row],[MONTANT CAF REJETE]:[MONTANT DD ET AUTRES TAXES HTVA REJETE]])</f>
        <v>0</v>
      </c>
      <c r="N76" s="54"/>
      <c r="O76" s="51"/>
      <c r="P76" s="49">
        <f>Install_Agenc[[#This Row],[COÛT TOTAL REALISE]]-Install_Agenc[[#This Row],[COÛT TOTAL REJET]]</f>
        <v>0</v>
      </c>
    </row>
    <row r="77" spans="1:16" ht="15.75" thickBot="1">
      <c r="A77" s="218" t="str">
        <f>IF(ISBLANK(Install_Agenc[[#This Row],[DATE]]),"",ROW(Install_Agenc[[#This Row],[NUM]])-ROW($A$19))</f>
        <v/>
      </c>
      <c r="B77" s="46"/>
      <c r="C77" s="128"/>
      <c r="D77" s="129"/>
      <c r="E77" s="128"/>
      <c r="F77" s="121"/>
      <c r="G77" s="121"/>
      <c r="H77" s="139">
        <f>SUM(Install_Agenc[[#This Row],[MONTANT CAF REALISE ]:[MONTANT DD ET AUTRES TAXES HTVA]])</f>
        <v>0</v>
      </c>
      <c r="I77" s="35"/>
      <c r="J77" s="119"/>
      <c r="K77" s="55">
        <f>IF(Install_Agenc[[#This Row],[MOTIF]]="",0,Install_Agenc[[#This Row],[MONTANT CAF REALISE ]])</f>
        <v>0</v>
      </c>
      <c r="L77" s="55">
        <f>IF(Install_Agenc[[#This Row],[MOTIF]]="",0,Install_Agenc[[#This Row],[MONTANT DD ET AUTRES TAXES HTVA]])</f>
        <v>0</v>
      </c>
      <c r="M77" s="56">
        <f>SUM(Install_Agenc[[#This Row],[MONTANT CAF REJETE]:[MONTANT DD ET AUTRES TAXES HTVA REJETE]])</f>
        <v>0</v>
      </c>
      <c r="N77" s="54"/>
      <c r="O77" s="51"/>
      <c r="P77" s="49">
        <f>Install_Agenc[[#This Row],[COÛT TOTAL REALISE]]-Install_Agenc[[#This Row],[COÛT TOTAL REJET]]</f>
        <v>0</v>
      </c>
    </row>
    <row r="78" spans="1:16" ht="15.75" thickBot="1">
      <c r="A78" s="218" t="str">
        <f>IF(ISBLANK(Install_Agenc[[#This Row],[DATE]]),"",ROW(Install_Agenc[[#This Row],[NUM]])-ROW($A$19))</f>
        <v/>
      </c>
      <c r="B78" s="46"/>
      <c r="C78" s="128"/>
      <c r="D78" s="129"/>
      <c r="E78" s="128"/>
      <c r="F78" s="121"/>
      <c r="G78" s="121"/>
      <c r="H78" s="139">
        <f>SUM(Install_Agenc[[#This Row],[MONTANT CAF REALISE ]:[MONTANT DD ET AUTRES TAXES HTVA]])</f>
        <v>0</v>
      </c>
      <c r="I78" s="35"/>
      <c r="J78" s="119"/>
      <c r="K78" s="55">
        <f>IF(Install_Agenc[[#This Row],[MOTIF]]="",0,Install_Agenc[[#This Row],[MONTANT CAF REALISE ]])</f>
        <v>0</v>
      </c>
      <c r="L78" s="55">
        <f>IF(Install_Agenc[[#This Row],[MOTIF]]="",0,Install_Agenc[[#This Row],[MONTANT DD ET AUTRES TAXES HTVA]])</f>
        <v>0</v>
      </c>
      <c r="M78" s="56">
        <f>SUM(Install_Agenc[[#This Row],[MONTANT CAF REJETE]:[MONTANT DD ET AUTRES TAXES HTVA REJETE]])</f>
        <v>0</v>
      </c>
      <c r="N78" s="54"/>
      <c r="O78" s="51"/>
      <c r="P78" s="49">
        <f>Install_Agenc[[#This Row],[COÛT TOTAL REALISE]]-Install_Agenc[[#This Row],[COÛT TOTAL REJET]]</f>
        <v>0</v>
      </c>
    </row>
    <row r="79" spans="1:16" ht="15.75" thickBot="1">
      <c r="A79" s="218" t="str">
        <f>IF(ISBLANK(Install_Agenc[[#This Row],[DATE]]),"",ROW(Install_Agenc[[#This Row],[NUM]])-ROW($A$19))</f>
        <v/>
      </c>
      <c r="B79" s="46"/>
      <c r="C79" s="128"/>
      <c r="D79" s="129"/>
      <c r="E79" s="128"/>
      <c r="F79" s="121"/>
      <c r="G79" s="121"/>
      <c r="H79" s="139">
        <f>SUM(Install_Agenc[[#This Row],[MONTANT CAF REALISE ]:[MONTANT DD ET AUTRES TAXES HTVA]])</f>
        <v>0</v>
      </c>
      <c r="I79" s="35"/>
      <c r="J79" s="119"/>
      <c r="K79" s="55">
        <f>IF(Install_Agenc[[#This Row],[MOTIF]]="",0,Install_Agenc[[#This Row],[MONTANT CAF REALISE ]])</f>
        <v>0</v>
      </c>
      <c r="L79" s="55">
        <f>IF(Install_Agenc[[#This Row],[MOTIF]]="",0,Install_Agenc[[#This Row],[MONTANT DD ET AUTRES TAXES HTVA]])</f>
        <v>0</v>
      </c>
      <c r="M79" s="56">
        <f>SUM(Install_Agenc[[#This Row],[MONTANT CAF REJETE]:[MONTANT DD ET AUTRES TAXES HTVA REJETE]])</f>
        <v>0</v>
      </c>
      <c r="N79" s="54"/>
      <c r="O79" s="51"/>
      <c r="P79" s="49">
        <f>Install_Agenc[[#This Row],[COÛT TOTAL REALISE]]-Install_Agenc[[#This Row],[COÛT TOTAL REJET]]</f>
        <v>0</v>
      </c>
    </row>
    <row r="80" spans="1:16" ht="15.75" thickBot="1">
      <c r="A80" s="218" t="str">
        <f>IF(ISBLANK(Install_Agenc[[#This Row],[DATE]]),"",ROW(Install_Agenc[[#This Row],[NUM]])-ROW($A$19))</f>
        <v/>
      </c>
      <c r="B80" s="46"/>
      <c r="C80" s="128"/>
      <c r="D80" s="129"/>
      <c r="E80" s="128"/>
      <c r="F80" s="121"/>
      <c r="G80" s="121"/>
      <c r="H80" s="139">
        <f>SUM(Install_Agenc[[#This Row],[MONTANT CAF REALISE ]:[MONTANT DD ET AUTRES TAXES HTVA]])</f>
        <v>0</v>
      </c>
      <c r="I80" s="35"/>
      <c r="J80" s="119"/>
      <c r="K80" s="55">
        <f>IF(Install_Agenc[[#This Row],[MOTIF]]="",0,Install_Agenc[[#This Row],[MONTANT CAF REALISE ]])</f>
        <v>0</v>
      </c>
      <c r="L80" s="55">
        <f>IF(Install_Agenc[[#This Row],[MOTIF]]="",0,Install_Agenc[[#This Row],[MONTANT DD ET AUTRES TAXES HTVA]])</f>
        <v>0</v>
      </c>
      <c r="M80" s="56">
        <f>SUM(Install_Agenc[[#This Row],[MONTANT CAF REJETE]:[MONTANT DD ET AUTRES TAXES HTVA REJETE]])</f>
        <v>0</v>
      </c>
      <c r="N80" s="54"/>
      <c r="O80" s="51"/>
      <c r="P80" s="49">
        <f>Install_Agenc[[#This Row],[COÛT TOTAL REALISE]]-Install_Agenc[[#This Row],[COÛT TOTAL REJET]]</f>
        <v>0</v>
      </c>
    </row>
    <row r="81" spans="1:16" ht="15.75" thickBot="1">
      <c r="A81" s="218" t="str">
        <f>IF(ISBLANK(Install_Agenc[[#This Row],[DATE]]),"",ROW(Install_Agenc[[#This Row],[NUM]])-ROW($A$19))</f>
        <v/>
      </c>
      <c r="B81" s="46"/>
      <c r="C81" s="128"/>
      <c r="D81" s="129"/>
      <c r="E81" s="128"/>
      <c r="F81" s="121"/>
      <c r="G81" s="121"/>
      <c r="H81" s="139">
        <f>SUM(Install_Agenc[[#This Row],[MONTANT CAF REALISE ]:[MONTANT DD ET AUTRES TAXES HTVA]])</f>
        <v>0</v>
      </c>
      <c r="I81" s="35"/>
      <c r="J81" s="119"/>
      <c r="K81" s="55">
        <f>IF(Install_Agenc[[#This Row],[MOTIF]]="",0,Install_Agenc[[#This Row],[MONTANT CAF REALISE ]])</f>
        <v>0</v>
      </c>
      <c r="L81" s="55">
        <f>IF(Install_Agenc[[#This Row],[MOTIF]]="",0,Install_Agenc[[#This Row],[MONTANT DD ET AUTRES TAXES HTVA]])</f>
        <v>0</v>
      </c>
      <c r="M81" s="56">
        <f>SUM(Install_Agenc[[#This Row],[MONTANT CAF REJETE]:[MONTANT DD ET AUTRES TAXES HTVA REJETE]])</f>
        <v>0</v>
      </c>
      <c r="N81" s="54"/>
      <c r="O81" s="51"/>
      <c r="P81" s="49">
        <f>Install_Agenc[[#This Row],[COÛT TOTAL REALISE]]-Install_Agenc[[#This Row],[COÛT TOTAL REJET]]</f>
        <v>0</v>
      </c>
    </row>
    <row r="82" spans="1:16" ht="15.75" thickBot="1">
      <c r="A82" s="218" t="str">
        <f>IF(ISBLANK(Install_Agenc[[#This Row],[DATE]]),"",ROW(Install_Agenc[[#This Row],[NUM]])-ROW($A$19))</f>
        <v/>
      </c>
      <c r="B82" s="46"/>
      <c r="C82" s="128"/>
      <c r="D82" s="129"/>
      <c r="E82" s="128"/>
      <c r="F82" s="121"/>
      <c r="G82" s="121"/>
      <c r="H82" s="139">
        <f>SUM(Install_Agenc[[#This Row],[MONTANT CAF REALISE ]:[MONTANT DD ET AUTRES TAXES HTVA]])</f>
        <v>0</v>
      </c>
      <c r="I82" s="35"/>
      <c r="J82" s="119"/>
      <c r="K82" s="55">
        <f>IF(Install_Agenc[[#This Row],[MOTIF]]="",0,Install_Agenc[[#This Row],[MONTANT CAF REALISE ]])</f>
        <v>0</v>
      </c>
      <c r="L82" s="55">
        <f>IF(Install_Agenc[[#This Row],[MOTIF]]="",0,Install_Agenc[[#This Row],[MONTANT DD ET AUTRES TAXES HTVA]])</f>
        <v>0</v>
      </c>
      <c r="M82" s="56">
        <f>SUM(Install_Agenc[[#This Row],[MONTANT CAF REJETE]:[MONTANT DD ET AUTRES TAXES HTVA REJETE]])</f>
        <v>0</v>
      </c>
      <c r="N82" s="54"/>
      <c r="O82" s="51"/>
      <c r="P82" s="49">
        <f>Install_Agenc[[#This Row],[COÛT TOTAL REALISE]]-Install_Agenc[[#This Row],[COÛT TOTAL REJET]]</f>
        <v>0</v>
      </c>
    </row>
    <row r="83" spans="1:16" ht="15.75" thickBot="1">
      <c r="A83" s="218" t="str">
        <f>IF(ISBLANK(Install_Agenc[[#This Row],[DATE]]),"",ROW(Install_Agenc[[#This Row],[NUM]])-ROW($A$19))</f>
        <v/>
      </c>
      <c r="B83" s="46"/>
      <c r="C83" s="128"/>
      <c r="D83" s="129"/>
      <c r="E83" s="128"/>
      <c r="F83" s="121"/>
      <c r="G83" s="121"/>
      <c r="H83" s="139">
        <f>SUM(Install_Agenc[[#This Row],[MONTANT CAF REALISE ]:[MONTANT DD ET AUTRES TAXES HTVA]])</f>
        <v>0</v>
      </c>
      <c r="I83" s="35"/>
      <c r="J83" s="119"/>
      <c r="K83" s="55">
        <f>IF(Install_Agenc[[#This Row],[MOTIF]]="",0,Install_Agenc[[#This Row],[MONTANT CAF REALISE ]])</f>
        <v>0</v>
      </c>
      <c r="L83" s="55">
        <f>IF(Install_Agenc[[#This Row],[MOTIF]]="",0,Install_Agenc[[#This Row],[MONTANT DD ET AUTRES TAXES HTVA]])</f>
        <v>0</v>
      </c>
      <c r="M83" s="56">
        <f>SUM(Install_Agenc[[#This Row],[MONTANT CAF REJETE]:[MONTANT DD ET AUTRES TAXES HTVA REJETE]])</f>
        <v>0</v>
      </c>
      <c r="N83" s="54"/>
      <c r="O83" s="51"/>
      <c r="P83" s="49">
        <f>Install_Agenc[[#This Row],[COÛT TOTAL REALISE]]-Install_Agenc[[#This Row],[COÛT TOTAL REJET]]</f>
        <v>0</v>
      </c>
    </row>
    <row r="84" spans="1:16" ht="15.75" thickBot="1">
      <c r="A84" s="218" t="str">
        <f>IF(ISBLANK(Install_Agenc[[#This Row],[DATE]]),"",ROW(Install_Agenc[[#This Row],[NUM]])-ROW($A$19))</f>
        <v/>
      </c>
      <c r="B84" s="46"/>
      <c r="C84" s="128"/>
      <c r="D84" s="129"/>
      <c r="E84" s="128"/>
      <c r="F84" s="121"/>
      <c r="G84" s="121"/>
      <c r="H84" s="139">
        <f>SUM(Install_Agenc[[#This Row],[MONTANT CAF REALISE ]:[MONTANT DD ET AUTRES TAXES HTVA]])</f>
        <v>0</v>
      </c>
      <c r="I84" s="35"/>
      <c r="J84" s="119"/>
      <c r="K84" s="55">
        <f>IF(Install_Agenc[[#This Row],[MOTIF]]="",0,Install_Agenc[[#This Row],[MONTANT CAF REALISE ]])</f>
        <v>0</v>
      </c>
      <c r="L84" s="55">
        <f>IF(Install_Agenc[[#This Row],[MOTIF]]="",0,Install_Agenc[[#This Row],[MONTANT DD ET AUTRES TAXES HTVA]])</f>
        <v>0</v>
      </c>
      <c r="M84" s="56">
        <f>SUM(Install_Agenc[[#This Row],[MONTANT CAF REJETE]:[MONTANT DD ET AUTRES TAXES HTVA REJETE]])</f>
        <v>0</v>
      </c>
      <c r="N84" s="54"/>
      <c r="O84" s="51"/>
      <c r="P84" s="49">
        <f>Install_Agenc[[#This Row],[COÛT TOTAL REALISE]]-Install_Agenc[[#This Row],[COÛT TOTAL REJET]]</f>
        <v>0</v>
      </c>
    </row>
    <row r="85" spans="1:16" ht="15.75" thickBot="1">
      <c r="A85" s="218" t="str">
        <f>IF(ISBLANK(Install_Agenc[[#This Row],[DATE]]),"",ROW(Install_Agenc[[#This Row],[NUM]])-ROW($A$19))</f>
        <v/>
      </c>
      <c r="B85" s="46"/>
      <c r="C85" s="128"/>
      <c r="D85" s="129"/>
      <c r="E85" s="128"/>
      <c r="F85" s="121"/>
      <c r="G85" s="121"/>
      <c r="H85" s="139">
        <f>SUM(Install_Agenc[[#This Row],[MONTANT CAF REALISE ]:[MONTANT DD ET AUTRES TAXES HTVA]])</f>
        <v>0</v>
      </c>
      <c r="I85" s="35"/>
      <c r="J85" s="119"/>
      <c r="K85" s="55">
        <f>IF(Install_Agenc[[#This Row],[MOTIF]]="",0,Install_Agenc[[#This Row],[MONTANT CAF REALISE ]])</f>
        <v>0</v>
      </c>
      <c r="L85" s="55">
        <f>IF(Install_Agenc[[#This Row],[MOTIF]]="",0,Install_Agenc[[#This Row],[MONTANT DD ET AUTRES TAXES HTVA]])</f>
        <v>0</v>
      </c>
      <c r="M85" s="56">
        <f>SUM(Install_Agenc[[#This Row],[MONTANT CAF REJETE]:[MONTANT DD ET AUTRES TAXES HTVA REJETE]])</f>
        <v>0</v>
      </c>
      <c r="N85" s="54"/>
      <c r="O85" s="51"/>
      <c r="P85" s="49">
        <f>Install_Agenc[[#This Row],[COÛT TOTAL REALISE]]-Install_Agenc[[#This Row],[COÛT TOTAL REJET]]</f>
        <v>0</v>
      </c>
    </row>
    <row r="86" spans="1:16" ht="15.75" thickBot="1">
      <c r="A86" s="218" t="str">
        <f>IF(ISBLANK(Install_Agenc[[#This Row],[DATE]]),"",ROW(Install_Agenc[[#This Row],[NUM]])-ROW($A$19))</f>
        <v/>
      </c>
      <c r="B86" s="46"/>
      <c r="C86" s="128"/>
      <c r="D86" s="129"/>
      <c r="E86" s="128"/>
      <c r="F86" s="121"/>
      <c r="G86" s="121"/>
      <c r="H86" s="139">
        <f>SUM(Install_Agenc[[#This Row],[MONTANT CAF REALISE ]:[MONTANT DD ET AUTRES TAXES HTVA]])</f>
        <v>0</v>
      </c>
      <c r="I86" s="35"/>
      <c r="J86" s="119"/>
      <c r="K86" s="55">
        <f>IF(Install_Agenc[[#This Row],[MOTIF]]="",0,Install_Agenc[[#This Row],[MONTANT CAF REALISE ]])</f>
        <v>0</v>
      </c>
      <c r="L86" s="55">
        <f>IF(Install_Agenc[[#This Row],[MOTIF]]="",0,Install_Agenc[[#This Row],[MONTANT DD ET AUTRES TAXES HTVA]])</f>
        <v>0</v>
      </c>
      <c r="M86" s="56">
        <f>SUM(Install_Agenc[[#This Row],[MONTANT CAF REJETE]:[MONTANT DD ET AUTRES TAXES HTVA REJETE]])</f>
        <v>0</v>
      </c>
      <c r="N86" s="54"/>
      <c r="O86" s="51"/>
      <c r="P86" s="49">
        <f>Install_Agenc[[#This Row],[COÛT TOTAL REALISE]]-Install_Agenc[[#This Row],[COÛT TOTAL REJET]]</f>
        <v>0</v>
      </c>
    </row>
    <row r="87" spans="1:16" ht="15.75" thickBot="1">
      <c r="A87" s="218" t="str">
        <f>IF(ISBLANK(Install_Agenc[[#This Row],[DATE]]),"",ROW(Install_Agenc[[#This Row],[NUM]])-ROW($A$19))</f>
        <v/>
      </c>
      <c r="B87" s="46"/>
      <c r="C87" s="128"/>
      <c r="D87" s="129"/>
      <c r="E87" s="128"/>
      <c r="F87" s="121"/>
      <c r="G87" s="121"/>
      <c r="H87" s="139">
        <f>SUM(Install_Agenc[[#This Row],[MONTANT CAF REALISE ]:[MONTANT DD ET AUTRES TAXES HTVA]])</f>
        <v>0</v>
      </c>
      <c r="I87" s="35"/>
      <c r="J87" s="119"/>
      <c r="K87" s="55">
        <f>IF(Install_Agenc[[#This Row],[MOTIF]]="",0,Install_Agenc[[#This Row],[MONTANT CAF REALISE ]])</f>
        <v>0</v>
      </c>
      <c r="L87" s="55">
        <f>IF(Install_Agenc[[#This Row],[MOTIF]]="",0,Install_Agenc[[#This Row],[MONTANT DD ET AUTRES TAXES HTVA]])</f>
        <v>0</v>
      </c>
      <c r="M87" s="56">
        <f>SUM(Install_Agenc[[#This Row],[MONTANT CAF REJETE]:[MONTANT DD ET AUTRES TAXES HTVA REJETE]])</f>
        <v>0</v>
      </c>
      <c r="N87" s="54"/>
      <c r="O87" s="51"/>
      <c r="P87" s="49">
        <f>Install_Agenc[[#This Row],[COÛT TOTAL REALISE]]-Install_Agenc[[#This Row],[COÛT TOTAL REJET]]</f>
        <v>0</v>
      </c>
    </row>
    <row r="88" spans="1:16" ht="15.75" thickBot="1">
      <c r="A88" s="218" t="str">
        <f>IF(ISBLANK(Install_Agenc[[#This Row],[DATE]]),"",ROW(Install_Agenc[[#This Row],[NUM]])-ROW($A$19))</f>
        <v/>
      </c>
      <c r="B88" s="46"/>
      <c r="C88" s="128"/>
      <c r="D88" s="129"/>
      <c r="E88" s="128"/>
      <c r="F88" s="121"/>
      <c r="G88" s="121"/>
      <c r="H88" s="139">
        <f>SUM(Install_Agenc[[#This Row],[MONTANT CAF REALISE ]:[MONTANT DD ET AUTRES TAXES HTVA]])</f>
        <v>0</v>
      </c>
      <c r="I88" s="35"/>
      <c r="J88" s="119"/>
      <c r="K88" s="55">
        <f>IF(Install_Agenc[[#This Row],[MOTIF]]="",0,Install_Agenc[[#This Row],[MONTANT CAF REALISE ]])</f>
        <v>0</v>
      </c>
      <c r="L88" s="55">
        <f>IF(Install_Agenc[[#This Row],[MOTIF]]="",0,Install_Agenc[[#This Row],[MONTANT DD ET AUTRES TAXES HTVA]])</f>
        <v>0</v>
      </c>
      <c r="M88" s="56">
        <f>SUM(Install_Agenc[[#This Row],[MONTANT CAF REJETE]:[MONTANT DD ET AUTRES TAXES HTVA REJETE]])</f>
        <v>0</v>
      </c>
      <c r="N88" s="54"/>
      <c r="O88" s="51"/>
      <c r="P88" s="49">
        <f>Install_Agenc[[#This Row],[COÛT TOTAL REALISE]]-Install_Agenc[[#This Row],[COÛT TOTAL REJET]]</f>
        <v>0</v>
      </c>
    </row>
    <row r="89" spans="1:16" ht="15.75" thickBot="1">
      <c r="A89" s="218" t="str">
        <f>IF(ISBLANK(Install_Agenc[[#This Row],[DATE]]),"",ROW(Install_Agenc[[#This Row],[NUM]])-ROW($A$19))</f>
        <v/>
      </c>
      <c r="B89" s="46"/>
      <c r="C89" s="128"/>
      <c r="D89" s="129"/>
      <c r="E89" s="128"/>
      <c r="F89" s="121"/>
      <c r="G89" s="121"/>
      <c r="H89" s="139">
        <f>SUM(Install_Agenc[[#This Row],[MONTANT CAF REALISE ]:[MONTANT DD ET AUTRES TAXES HTVA]])</f>
        <v>0</v>
      </c>
      <c r="I89" s="35"/>
      <c r="J89" s="119"/>
      <c r="K89" s="55">
        <f>IF(Install_Agenc[[#This Row],[MOTIF]]="",0,Install_Agenc[[#This Row],[MONTANT CAF REALISE ]])</f>
        <v>0</v>
      </c>
      <c r="L89" s="55">
        <f>IF(Install_Agenc[[#This Row],[MOTIF]]="",0,Install_Agenc[[#This Row],[MONTANT DD ET AUTRES TAXES HTVA]])</f>
        <v>0</v>
      </c>
      <c r="M89" s="56">
        <f>SUM(Install_Agenc[[#This Row],[MONTANT CAF REJETE]:[MONTANT DD ET AUTRES TAXES HTVA REJETE]])</f>
        <v>0</v>
      </c>
      <c r="N89" s="54"/>
      <c r="O89" s="51"/>
      <c r="P89" s="49">
        <f>Install_Agenc[[#This Row],[COÛT TOTAL REALISE]]-Install_Agenc[[#This Row],[COÛT TOTAL REJET]]</f>
        <v>0</v>
      </c>
    </row>
    <row r="90" spans="1:16" ht="15.75" thickBot="1">
      <c r="A90" s="218" t="str">
        <f>IF(ISBLANK(Install_Agenc[[#This Row],[DATE]]),"",ROW(Install_Agenc[[#This Row],[NUM]])-ROW($A$19))</f>
        <v/>
      </c>
      <c r="B90" s="46"/>
      <c r="C90" s="128"/>
      <c r="D90" s="129"/>
      <c r="E90" s="128"/>
      <c r="F90" s="121"/>
      <c r="G90" s="121"/>
      <c r="H90" s="139">
        <f>SUM(Install_Agenc[[#This Row],[MONTANT CAF REALISE ]:[MONTANT DD ET AUTRES TAXES HTVA]])</f>
        <v>0</v>
      </c>
      <c r="I90" s="35"/>
      <c r="J90" s="119"/>
      <c r="K90" s="55">
        <f>IF(Install_Agenc[[#This Row],[MOTIF]]="",0,Install_Agenc[[#This Row],[MONTANT CAF REALISE ]])</f>
        <v>0</v>
      </c>
      <c r="L90" s="55">
        <f>IF(Install_Agenc[[#This Row],[MOTIF]]="",0,Install_Agenc[[#This Row],[MONTANT DD ET AUTRES TAXES HTVA]])</f>
        <v>0</v>
      </c>
      <c r="M90" s="56">
        <f>SUM(Install_Agenc[[#This Row],[MONTANT CAF REJETE]:[MONTANT DD ET AUTRES TAXES HTVA REJETE]])</f>
        <v>0</v>
      </c>
      <c r="N90" s="54"/>
      <c r="O90" s="51"/>
      <c r="P90" s="49">
        <f>Install_Agenc[[#This Row],[COÛT TOTAL REALISE]]-Install_Agenc[[#This Row],[COÛT TOTAL REJET]]</f>
        <v>0</v>
      </c>
    </row>
    <row r="91" spans="1:16" ht="15.75" thickBot="1">
      <c r="A91" s="218" t="str">
        <f>IF(ISBLANK(Install_Agenc[[#This Row],[DATE]]),"",ROW(Install_Agenc[[#This Row],[NUM]])-ROW($A$19))</f>
        <v/>
      </c>
      <c r="B91" s="46"/>
      <c r="C91" s="128"/>
      <c r="D91" s="129"/>
      <c r="E91" s="128"/>
      <c r="F91" s="121"/>
      <c r="G91" s="121"/>
      <c r="H91" s="139">
        <f>SUM(Install_Agenc[[#This Row],[MONTANT CAF REALISE ]:[MONTANT DD ET AUTRES TAXES HTVA]])</f>
        <v>0</v>
      </c>
      <c r="I91" s="35"/>
      <c r="J91" s="119"/>
      <c r="K91" s="55">
        <f>IF(Install_Agenc[[#This Row],[MOTIF]]="",0,Install_Agenc[[#This Row],[MONTANT CAF REALISE ]])</f>
        <v>0</v>
      </c>
      <c r="L91" s="55">
        <f>IF(Install_Agenc[[#This Row],[MOTIF]]="",0,Install_Agenc[[#This Row],[MONTANT DD ET AUTRES TAXES HTVA]])</f>
        <v>0</v>
      </c>
      <c r="M91" s="56">
        <f>SUM(Install_Agenc[[#This Row],[MONTANT CAF REJETE]:[MONTANT DD ET AUTRES TAXES HTVA REJETE]])</f>
        <v>0</v>
      </c>
      <c r="N91" s="54"/>
      <c r="O91" s="51"/>
      <c r="P91" s="49">
        <f>Install_Agenc[[#This Row],[COÛT TOTAL REALISE]]-Install_Agenc[[#This Row],[COÛT TOTAL REJET]]</f>
        <v>0</v>
      </c>
    </row>
    <row r="92" spans="1:16" ht="15.75" thickBot="1">
      <c r="A92" s="218" t="str">
        <f>IF(ISBLANK(Install_Agenc[[#This Row],[DATE]]),"",ROW(Install_Agenc[[#This Row],[NUM]])-ROW($A$19))</f>
        <v/>
      </c>
      <c r="B92" s="46"/>
      <c r="C92" s="128"/>
      <c r="D92" s="129"/>
      <c r="E92" s="128"/>
      <c r="F92" s="121"/>
      <c r="G92" s="121"/>
      <c r="H92" s="139">
        <f>SUM(Install_Agenc[[#This Row],[MONTANT CAF REALISE ]:[MONTANT DD ET AUTRES TAXES HTVA]])</f>
        <v>0</v>
      </c>
      <c r="I92" s="35"/>
      <c r="J92" s="119"/>
      <c r="K92" s="55">
        <f>IF(Install_Agenc[[#This Row],[MOTIF]]="",0,Install_Agenc[[#This Row],[MONTANT CAF REALISE ]])</f>
        <v>0</v>
      </c>
      <c r="L92" s="55">
        <f>IF(Install_Agenc[[#This Row],[MOTIF]]="",0,Install_Agenc[[#This Row],[MONTANT DD ET AUTRES TAXES HTVA]])</f>
        <v>0</v>
      </c>
      <c r="M92" s="56">
        <f>SUM(Install_Agenc[[#This Row],[MONTANT CAF REJETE]:[MONTANT DD ET AUTRES TAXES HTVA REJETE]])</f>
        <v>0</v>
      </c>
      <c r="N92" s="54"/>
      <c r="O92" s="51"/>
      <c r="P92" s="49">
        <f>Install_Agenc[[#This Row],[COÛT TOTAL REALISE]]-Install_Agenc[[#This Row],[COÛT TOTAL REJET]]</f>
        <v>0</v>
      </c>
    </row>
    <row r="93" spans="1:16" ht="15.75" thickBot="1">
      <c r="A93" s="218" t="str">
        <f>IF(ISBLANK(Install_Agenc[[#This Row],[DATE]]),"",ROW(Install_Agenc[[#This Row],[NUM]])-ROW($A$19))</f>
        <v/>
      </c>
      <c r="B93" s="46"/>
      <c r="C93" s="128"/>
      <c r="D93" s="129"/>
      <c r="E93" s="128"/>
      <c r="F93" s="121"/>
      <c r="G93" s="121"/>
      <c r="H93" s="139">
        <f>SUM(Install_Agenc[[#This Row],[MONTANT CAF REALISE ]:[MONTANT DD ET AUTRES TAXES HTVA]])</f>
        <v>0</v>
      </c>
      <c r="I93" s="35"/>
      <c r="J93" s="119"/>
      <c r="K93" s="55">
        <f>IF(Install_Agenc[[#This Row],[MOTIF]]="",0,Install_Agenc[[#This Row],[MONTANT CAF REALISE ]])</f>
        <v>0</v>
      </c>
      <c r="L93" s="55">
        <f>IF(Install_Agenc[[#This Row],[MOTIF]]="",0,Install_Agenc[[#This Row],[MONTANT DD ET AUTRES TAXES HTVA]])</f>
        <v>0</v>
      </c>
      <c r="M93" s="56">
        <f>SUM(Install_Agenc[[#This Row],[MONTANT CAF REJETE]:[MONTANT DD ET AUTRES TAXES HTVA REJETE]])</f>
        <v>0</v>
      </c>
      <c r="N93" s="54"/>
      <c r="O93" s="51"/>
      <c r="P93" s="49">
        <f>Install_Agenc[[#This Row],[COÛT TOTAL REALISE]]-Install_Agenc[[#This Row],[COÛT TOTAL REJET]]</f>
        <v>0</v>
      </c>
    </row>
    <row r="94" spans="1:16" ht="15.75" thickBot="1">
      <c r="A94" s="218" t="str">
        <f>IF(ISBLANK(Install_Agenc[[#This Row],[DATE]]),"",ROW(Install_Agenc[[#This Row],[NUM]])-ROW($A$19))</f>
        <v/>
      </c>
      <c r="B94" s="46"/>
      <c r="C94" s="128"/>
      <c r="D94" s="129"/>
      <c r="E94" s="128"/>
      <c r="F94" s="121"/>
      <c r="G94" s="121"/>
      <c r="H94" s="139">
        <f>SUM(Install_Agenc[[#This Row],[MONTANT CAF REALISE ]:[MONTANT DD ET AUTRES TAXES HTVA]])</f>
        <v>0</v>
      </c>
      <c r="I94" s="35"/>
      <c r="J94" s="119"/>
      <c r="K94" s="55">
        <f>IF(Install_Agenc[[#This Row],[MOTIF]]="",0,Install_Agenc[[#This Row],[MONTANT CAF REALISE ]])</f>
        <v>0</v>
      </c>
      <c r="L94" s="55">
        <f>IF(Install_Agenc[[#This Row],[MOTIF]]="",0,Install_Agenc[[#This Row],[MONTANT DD ET AUTRES TAXES HTVA]])</f>
        <v>0</v>
      </c>
      <c r="M94" s="56">
        <f>SUM(Install_Agenc[[#This Row],[MONTANT CAF REJETE]:[MONTANT DD ET AUTRES TAXES HTVA REJETE]])</f>
        <v>0</v>
      </c>
      <c r="N94" s="54"/>
      <c r="O94" s="51"/>
      <c r="P94" s="49">
        <f>Install_Agenc[[#This Row],[COÛT TOTAL REALISE]]-Install_Agenc[[#This Row],[COÛT TOTAL REJET]]</f>
        <v>0</v>
      </c>
    </row>
    <row r="95" spans="1:16" ht="15.75" thickBot="1">
      <c r="A95" s="218" t="str">
        <f>IF(ISBLANK(Install_Agenc[[#This Row],[DATE]]),"",ROW(Install_Agenc[[#This Row],[NUM]])-ROW($A$19))</f>
        <v/>
      </c>
      <c r="B95" s="46"/>
      <c r="C95" s="128"/>
      <c r="D95" s="129"/>
      <c r="E95" s="128"/>
      <c r="F95" s="121"/>
      <c r="G95" s="121"/>
      <c r="H95" s="139">
        <f>SUM(Install_Agenc[[#This Row],[MONTANT CAF REALISE ]:[MONTANT DD ET AUTRES TAXES HTVA]])</f>
        <v>0</v>
      </c>
      <c r="I95" s="35"/>
      <c r="J95" s="119"/>
      <c r="K95" s="55">
        <f>IF(Install_Agenc[[#This Row],[MOTIF]]="",0,Install_Agenc[[#This Row],[MONTANT CAF REALISE ]])</f>
        <v>0</v>
      </c>
      <c r="L95" s="55">
        <f>IF(Install_Agenc[[#This Row],[MOTIF]]="",0,Install_Agenc[[#This Row],[MONTANT DD ET AUTRES TAXES HTVA]])</f>
        <v>0</v>
      </c>
      <c r="M95" s="56">
        <f>SUM(Install_Agenc[[#This Row],[MONTANT CAF REJETE]:[MONTANT DD ET AUTRES TAXES HTVA REJETE]])</f>
        <v>0</v>
      </c>
      <c r="N95" s="54"/>
      <c r="O95" s="51"/>
      <c r="P95" s="49">
        <f>Install_Agenc[[#This Row],[COÛT TOTAL REALISE]]-Install_Agenc[[#This Row],[COÛT TOTAL REJET]]</f>
        <v>0</v>
      </c>
    </row>
    <row r="96" spans="1:16" ht="15.75" thickBot="1">
      <c r="A96" s="218" t="str">
        <f>IF(ISBLANK(Install_Agenc[[#This Row],[DATE]]),"",ROW(Install_Agenc[[#This Row],[NUM]])-ROW($A$19))</f>
        <v/>
      </c>
      <c r="B96" s="46"/>
      <c r="C96" s="128"/>
      <c r="D96" s="129"/>
      <c r="E96" s="128"/>
      <c r="F96" s="121"/>
      <c r="G96" s="121"/>
      <c r="H96" s="139">
        <f>SUM(Install_Agenc[[#This Row],[MONTANT CAF REALISE ]:[MONTANT DD ET AUTRES TAXES HTVA]])</f>
        <v>0</v>
      </c>
      <c r="I96" s="35"/>
      <c r="J96" s="119"/>
      <c r="K96" s="55">
        <f>IF(Install_Agenc[[#This Row],[MOTIF]]="",0,Install_Agenc[[#This Row],[MONTANT CAF REALISE ]])</f>
        <v>0</v>
      </c>
      <c r="L96" s="55">
        <f>IF(Install_Agenc[[#This Row],[MOTIF]]="",0,Install_Agenc[[#This Row],[MONTANT DD ET AUTRES TAXES HTVA]])</f>
        <v>0</v>
      </c>
      <c r="M96" s="56">
        <f>SUM(Install_Agenc[[#This Row],[MONTANT CAF REJETE]:[MONTANT DD ET AUTRES TAXES HTVA REJETE]])</f>
        <v>0</v>
      </c>
      <c r="N96" s="54"/>
      <c r="O96" s="51"/>
      <c r="P96" s="49">
        <f>Install_Agenc[[#This Row],[COÛT TOTAL REALISE]]-Install_Agenc[[#This Row],[COÛT TOTAL REJET]]</f>
        <v>0</v>
      </c>
    </row>
    <row r="97" spans="1:16" ht="15.75" thickBot="1">
      <c r="A97" s="218" t="str">
        <f>IF(ISBLANK(Install_Agenc[[#This Row],[DATE]]),"",ROW(Install_Agenc[[#This Row],[NUM]])-ROW($A$19))</f>
        <v/>
      </c>
      <c r="B97" s="46"/>
      <c r="C97" s="128"/>
      <c r="D97" s="129"/>
      <c r="E97" s="128"/>
      <c r="F97" s="121"/>
      <c r="G97" s="121"/>
      <c r="H97" s="139">
        <f>SUM(Install_Agenc[[#This Row],[MONTANT CAF REALISE ]:[MONTANT DD ET AUTRES TAXES HTVA]])</f>
        <v>0</v>
      </c>
      <c r="I97" s="35"/>
      <c r="J97" s="119"/>
      <c r="K97" s="55">
        <f>IF(Install_Agenc[[#This Row],[MOTIF]]="",0,Install_Agenc[[#This Row],[MONTANT CAF REALISE ]])</f>
        <v>0</v>
      </c>
      <c r="L97" s="55">
        <f>IF(Install_Agenc[[#This Row],[MOTIF]]="",0,Install_Agenc[[#This Row],[MONTANT DD ET AUTRES TAXES HTVA]])</f>
        <v>0</v>
      </c>
      <c r="M97" s="56">
        <f>SUM(Install_Agenc[[#This Row],[MONTANT CAF REJETE]:[MONTANT DD ET AUTRES TAXES HTVA REJETE]])</f>
        <v>0</v>
      </c>
      <c r="N97" s="54"/>
      <c r="O97" s="51"/>
      <c r="P97" s="49">
        <f>Install_Agenc[[#This Row],[COÛT TOTAL REALISE]]-Install_Agenc[[#This Row],[COÛT TOTAL REJET]]</f>
        <v>0</v>
      </c>
    </row>
    <row r="98" spans="1:16" ht="15.75" thickBot="1">
      <c r="A98" s="218" t="str">
        <f>IF(ISBLANK(Install_Agenc[[#This Row],[DATE]]),"",ROW(Install_Agenc[[#This Row],[NUM]])-ROW($A$19))</f>
        <v/>
      </c>
      <c r="B98" s="46"/>
      <c r="C98" s="128"/>
      <c r="D98" s="129"/>
      <c r="E98" s="128"/>
      <c r="F98" s="121"/>
      <c r="G98" s="121"/>
      <c r="H98" s="139">
        <f>SUM(Install_Agenc[[#This Row],[MONTANT CAF REALISE ]:[MONTANT DD ET AUTRES TAXES HTVA]])</f>
        <v>0</v>
      </c>
      <c r="I98" s="35"/>
      <c r="J98" s="119"/>
      <c r="K98" s="55">
        <f>IF(Install_Agenc[[#This Row],[MOTIF]]="",0,Install_Agenc[[#This Row],[MONTANT CAF REALISE ]])</f>
        <v>0</v>
      </c>
      <c r="L98" s="55">
        <f>IF(Install_Agenc[[#This Row],[MOTIF]]="",0,Install_Agenc[[#This Row],[MONTANT DD ET AUTRES TAXES HTVA]])</f>
        <v>0</v>
      </c>
      <c r="M98" s="56">
        <f>SUM(Install_Agenc[[#This Row],[MONTANT CAF REJETE]:[MONTANT DD ET AUTRES TAXES HTVA REJETE]])</f>
        <v>0</v>
      </c>
      <c r="N98" s="54"/>
      <c r="O98" s="51"/>
      <c r="P98" s="49">
        <f>Install_Agenc[[#This Row],[COÛT TOTAL REALISE]]-Install_Agenc[[#This Row],[COÛT TOTAL REJET]]</f>
        <v>0</v>
      </c>
    </row>
    <row r="99" spans="1:16" ht="15.75" thickBot="1">
      <c r="A99" s="218" t="str">
        <f>IF(ISBLANK(Install_Agenc[[#This Row],[DATE]]),"",ROW(Install_Agenc[[#This Row],[NUM]])-ROW($A$19))</f>
        <v/>
      </c>
      <c r="B99" s="46"/>
      <c r="C99" s="128"/>
      <c r="D99" s="129"/>
      <c r="E99" s="128"/>
      <c r="F99" s="121"/>
      <c r="G99" s="121"/>
      <c r="H99" s="139">
        <f>SUM(Install_Agenc[[#This Row],[MONTANT CAF REALISE ]:[MONTANT DD ET AUTRES TAXES HTVA]])</f>
        <v>0</v>
      </c>
      <c r="I99" s="35"/>
      <c r="J99" s="119"/>
      <c r="K99" s="55">
        <f>IF(Install_Agenc[[#This Row],[MOTIF]]="",0,Install_Agenc[[#This Row],[MONTANT CAF REALISE ]])</f>
        <v>0</v>
      </c>
      <c r="L99" s="55">
        <f>IF(Install_Agenc[[#This Row],[MOTIF]]="",0,Install_Agenc[[#This Row],[MONTANT DD ET AUTRES TAXES HTVA]])</f>
        <v>0</v>
      </c>
      <c r="M99" s="56">
        <f>SUM(Install_Agenc[[#This Row],[MONTANT CAF REJETE]:[MONTANT DD ET AUTRES TAXES HTVA REJETE]])</f>
        <v>0</v>
      </c>
      <c r="N99" s="54"/>
      <c r="O99" s="51"/>
      <c r="P99" s="49">
        <f>Install_Agenc[[#This Row],[COÛT TOTAL REALISE]]-Install_Agenc[[#This Row],[COÛT TOTAL REJET]]</f>
        <v>0</v>
      </c>
    </row>
    <row r="100" spans="1:16" ht="15.75" thickBot="1">
      <c r="A100" s="218" t="str">
        <f>IF(ISBLANK(Install_Agenc[[#This Row],[DATE]]),"",ROW(Install_Agenc[[#This Row],[NUM]])-ROW($A$19))</f>
        <v/>
      </c>
      <c r="B100" s="46"/>
      <c r="C100" s="128"/>
      <c r="D100" s="129"/>
      <c r="E100" s="128"/>
      <c r="F100" s="121"/>
      <c r="G100" s="121"/>
      <c r="H100" s="139">
        <f>SUM(Install_Agenc[[#This Row],[MONTANT CAF REALISE ]:[MONTANT DD ET AUTRES TAXES HTVA]])</f>
        <v>0</v>
      </c>
      <c r="I100" s="35"/>
      <c r="J100" s="119"/>
      <c r="K100" s="55">
        <f>IF(Install_Agenc[[#This Row],[MOTIF]]="",0,Install_Agenc[[#This Row],[MONTANT CAF REALISE ]])</f>
        <v>0</v>
      </c>
      <c r="L100" s="55">
        <f>IF(Install_Agenc[[#This Row],[MOTIF]]="",0,Install_Agenc[[#This Row],[MONTANT DD ET AUTRES TAXES HTVA]])</f>
        <v>0</v>
      </c>
      <c r="M100" s="56">
        <f>SUM(Install_Agenc[[#This Row],[MONTANT CAF REJETE]:[MONTANT DD ET AUTRES TAXES HTVA REJETE]])</f>
        <v>0</v>
      </c>
      <c r="N100" s="54"/>
      <c r="O100" s="51"/>
      <c r="P100" s="49">
        <f>Install_Agenc[[#This Row],[COÛT TOTAL REALISE]]-Install_Agenc[[#This Row],[COÛT TOTAL REJET]]</f>
        <v>0</v>
      </c>
    </row>
    <row r="101" spans="1:16" ht="15.75" thickBot="1">
      <c r="A101" s="218" t="str">
        <f>IF(ISBLANK(Install_Agenc[[#This Row],[DATE]]),"",ROW(Install_Agenc[[#This Row],[NUM]])-ROW($A$19))</f>
        <v/>
      </c>
      <c r="B101" s="46"/>
      <c r="C101" s="128"/>
      <c r="D101" s="129"/>
      <c r="E101" s="128"/>
      <c r="F101" s="121"/>
      <c r="G101" s="121"/>
      <c r="H101" s="139">
        <f>SUM(Install_Agenc[[#This Row],[MONTANT CAF REALISE ]:[MONTANT DD ET AUTRES TAXES HTVA]])</f>
        <v>0</v>
      </c>
      <c r="I101" s="35"/>
      <c r="J101" s="119"/>
      <c r="K101" s="55">
        <f>IF(Install_Agenc[[#This Row],[MOTIF]]="",0,Install_Agenc[[#This Row],[MONTANT CAF REALISE ]])</f>
        <v>0</v>
      </c>
      <c r="L101" s="55">
        <f>IF(Install_Agenc[[#This Row],[MOTIF]]="",0,Install_Agenc[[#This Row],[MONTANT DD ET AUTRES TAXES HTVA]])</f>
        <v>0</v>
      </c>
      <c r="M101" s="56">
        <f>SUM(Install_Agenc[[#This Row],[MONTANT CAF REJETE]:[MONTANT DD ET AUTRES TAXES HTVA REJETE]])</f>
        <v>0</v>
      </c>
      <c r="N101" s="54"/>
      <c r="O101" s="51"/>
      <c r="P101" s="49">
        <f>Install_Agenc[[#This Row],[COÛT TOTAL REALISE]]-Install_Agenc[[#This Row],[COÛT TOTAL REJET]]</f>
        <v>0</v>
      </c>
    </row>
    <row r="102" spans="1:16" ht="15.75" thickBot="1">
      <c r="A102" s="218" t="str">
        <f>IF(ISBLANK(Install_Agenc[[#This Row],[DATE]]),"",ROW(Install_Agenc[[#This Row],[NUM]])-ROW($A$19))</f>
        <v/>
      </c>
      <c r="B102" s="46"/>
      <c r="C102" s="128"/>
      <c r="D102" s="129"/>
      <c r="E102" s="128"/>
      <c r="F102" s="121"/>
      <c r="G102" s="121"/>
      <c r="H102" s="139">
        <f>SUM(Install_Agenc[[#This Row],[MONTANT CAF REALISE ]:[MONTANT DD ET AUTRES TAXES HTVA]])</f>
        <v>0</v>
      </c>
      <c r="I102" s="35"/>
      <c r="J102" s="119"/>
      <c r="K102" s="55">
        <f>IF(Install_Agenc[[#This Row],[MOTIF]]="",0,Install_Agenc[[#This Row],[MONTANT CAF REALISE ]])</f>
        <v>0</v>
      </c>
      <c r="L102" s="55">
        <f>IF(Install_Agenc[[#This Row],[MOTIF]]="",0,Install_Agenc[[#This Row],[MONTANT DD ET AUTRES TAXES HTVA]])</f>
        <v>0</v>
      </c>
      <c r="M102" s="56">
        <f>SUM(Install_Agenc[[#This Row],[MONTANT CAF REJETE]:[MONTANT DD ET AUTRES TAXES HTVA REJETE]])</f>
        <v>0</v>
      </c>
      <c r="N102" s="54"/>
      <c r="O102" s="51"/>
      <c r="P102" s="49">
        <f>Install_Agenc[[#This Row],[COÛT TOTAL REALISE]]-Install_Agenc[[#This Row],[COÛT TOTAL REJET]]</f>
        <v>0</v>
      </c>
    </row>
    <row r="103" spans="1:16" ht="15.75" thickBot="1">
      <c r="A103" s="218" t="str">
        <f>IF(ISBLANK(Install_Agenc[[#This Row],[DATE]]),"",ROW(Install_Agenc[[#This Row],[NUM]])-ROW($A$19))</f>
        <v/>
      </c>
      <c r="B103" s="46"/>
      <c r="C103" s="128"/>
      <c r="D103" s="129"/>
      <c r="E103" s="128"/>
      <c r="F103" s="121"/>
      <c r="G103" s="121"/>
      <c r="H103" s="139">
        <f>SUM(Install_Agenc[[#This Row],[MONTANT CAF REALISE ]:[MONTANT DD ET AUTRES TAXES HTVA]])</f>
        <v>0</v>
      </c>
      <c r="I103" s="35"/>
      <c r="J103" s="119"/>
      <c r="K103" s="55">
        <f>IF(Install_Agenc[[#This Row],[MOTIF]]="",0,Install_Agenc[[#This Row],[MONTANT CAF REALISE ]])</f>
        <v>0</v>
      </c>
      <c r="L103" s="55">
        <f>IF(Install_Agenc[[#This Row],[MOTIF]]="",0,Install_Agenc[[#This Row],[MONTANT DD ET AUTRES TAXES HTVA]])</f>
        <v>0</v>
      </c>
      <c r="M103" s="56">
        <f>SUM(Install_Agenc[[#This Row],[MONTANT CAF REJETE]:[MONTANT DD ET AUTRES TAXES HTVA REJETE]])</f>
        <v>0</v>
      </c>
      <c r="N103" s="54"/>
      <c r="O103" s="51"/>
      <c r="P103" s="49">
        <f>Install_Agenc[[#This Row],[COÛT TOTAL REALISE]]-Install_Agenc[[#This Row],[COÛT TOTAL REJET]]</f>
        <v>0</v>
      </c>
    </row>
    <row r="104" spans="1:16" ht="15.75" thickBot="1">
      <c r="A104" s="218" t="str">
        <f>IF(ISBLANK(Install_Agenc[[#This Row],[DATE]]),"",ROW(Install_Agenc[[#This Row],[NUM]])-ROW($A$19))</f>
        <v/>
      </c>
      <c r="B104" s="46"/>
      <c r="C104" s="128"/>
      <c r="D104" s="129"/>
      <c r="E104" s="128"/>
      <c r="F104" s="121"/>
      <c r="G104" s="121"/>
      <c r="H104" s="139">
        <f>SUM(Install_Agenc[[#This Row],[MONTANT CAF REALISE ]:[MONTANT DD ET AUTRES TAXES HTVA]])</f>
        <v>0</v>
      </c>
      <c r="I104" s="35"/>
      <c r="J104" s="119"/>
      <c r="K104" s="55">
        <f>IF(Install_Agenc[[#This Row],[MOTIF]]="",0,Install_Agenc[[#This Row],[MONTANT CAF REALISE ]])</f>
        <v>0</v>
      </c>
      <c r="L104" s="55">
        <f>IF(Install_Agenc[[#This Row],[MOTIF]]="",0,Install_Agenc[[#This Row],[MONTANT DD ET AUTRES TAXES HTVA]])</f>
        <v>0</v>
      </c>
      <c r="M104" s="56">
        <f>SUM(Install_Agenc[[#This Row],[MONTANT CAF REJETE]:[MONTANT DD ET AUTRES TAXES HTVA REJETE]])</f>
        <v>0</v>
      </c>
      <c r="N104" s="54"/>
      <c r="O104" s="51"/>
      <c r="P104" s="49">
        <f>Install_Agenc[[#This Row],[COÛT TOTAL REALISE]]-Install_Agenc[[#This Row],[COÛT TOTAL REJET]]</f>
        <v>0</v>
      </c>
    </row>
    <row r="105" spans="1:16" ht="15.75" thickBot="1">
      <c r="A105" s="218" t="str">
        <f>IF(ISBLANK(Install_Agenc[[#This Row],[DATE]]),"",ROW(Install_Agenc[[#This Row],[NUM]])-ROW($A$19))</f>
        <v/>
      </c>
      <c r="B105" s="46"/>
      <c r="C105" s="128"/>
      <c r="D105" s="129"/>
      <c r="E105" s="128"/>
      <c r="F105" s="121"/>
      <c r="G105" s="121"/>
      <c r="H105" s="139">
        <f>SUM(Install_Agenc[[#This Row],[MONTANT CAF REALISE ]:[MONTANT DD ET AUTRES TAXES HTVA]])</f>
        <v>0</v>
      </c>
      <c r="I105" s="35"/>
      <c r="J105" s="119"/>
      <c r="K105" s="55">
        <f>IF(Install_Agenc[[#This Row],[MOTIF]]="",0,Install_Agenc[[#This Row],[MONTANT CAF REALISE ]])</f>
        <v>0</v>
      </c>
      <c r="L105" s="55">
        <f>IF(Install_Agenc[[#This Row],[MOTIF]]="",0,Install_Agenc[[#This Row],[MONTANT DD ET AUTRES TAXES HTVA]])</f>
        <v>0</v>
      </c>
      <c r="M105" s="56">
        <f>SUM(Install_Agenc[[#This Row],[MONTANT CAF REJETE]:[MONTANT DD ET AUTRES TAXES HTVA REJETE]])</f>
        <v>0</v>
      </c>
      <c r="N105" s="54"/>
      <c r="O105" s="51"/>
      <c r="P105" s="49">
        <f>Install_Agenc[[#This Row],[COÛT TOTAL REALISE]]-Install_Agenc[[#This Row],[COÛT TOTAL REJET]]</f>
        <v>0</v>
      </c>
    </row>
    <row r="106" spans="1:16" ht="15.75" thickBot="1">
      <c r="A106" s="218" t="str">
        <f>IF(ISBLANK(Install_Agenc[[#This Row],[DATE]]),"",ROW(Install_Agenc[[#This Row],[NUM]])-ROW($A$19))</f>
        <v/>
      </c>
      <c r="B106" s="46"/>
      <c r="C106" s="128"/>
      <c r="D106" s="129"/>
      <c r="E106" s="128"/>
      <c r="F106" s="121"/>
      <c r="G106" s="121"/>
      <c r="H106" s="139">
        <f>SUM(Install_Agenc[[#This Row],[MONTANT CAF REALISE ]:[MONTANT DD ET AUTRES TAXES HTVA]])</f>
        <v>0</v>
      </c>
      <c r="I106" s="35"/>
      <c r="J106" s="119"/>
      <c r="K106" s="55">
        <f>IF(Install_Agenc[[#This Row],[MOTIF]]="",0,Install_Agenc[[#This Row],[MONTANT CAF REALISE ]])</f>
        <v>0</v>
      </c>
      <c r="L106" s="55">
        <f>IF(Install_Agenc[[#This Row],[MOTIF]]="",0,Install_Agenc[[#This Row],[MONTANT DD ET AUTRES TAXES HTVA]])</f>
        <v>0</v>
      </c>
      <c r="M106" s="56">
        <f>SUM(Install_Agenc[[#This Row],[MONTANT CAF REJETE]:[MONTANT DD ET AUTRES TAXES HTVA REJETE]])</f>
        <v>0</v>
      </c>
      <c r="N106" s="54"/>
      <c r="O106" s="51"/>
      <c r="P106" s="49">
        <f>Install_Agenc[[#This Row],[COÛT TOTAL REALISE]]-Install_Agenc[[#This Row],[COÛT TOTAL REJET]]</f>
        <v>0</v>
      </c>
    </row>
    <row r="107" spans="1:16" ht="15.75" thickBot="1">
      <c r="A107" s="218" t="str">
        <f>IF(ISBLANK(Install_Agenc[[#This Row],[DATE]]),"",ROW(Install_Agenc[[#This Row],[NUM]])-ROW($A$19))</f>
        <v/>
      </c>
      <c r="B107" s="46"/>
      <c r="C107" s="128"/>
      <c r="D107" s="129"/>
      <c r="E107" s="128"/>
      <c r="F107" s="121"/>
      <c r="G107" s="121"/>
      <c r="H107" s="139">
        <f>SUM(Install_Agenc[[#This Row],[MONTANT CAF REALISE ]:[MONTANT DD ET AUTRES TAXES HTVA]])</f>
        <v>0</v>
      </c>
      <c r="I107" s="35"/>
      <c r="J107" s="119"/>
      <c r="K107" s="55">
        <f>IF(Install_Agenc[[#This Row],[MOTIF]]="",0,Install_Agenc[[#This Row],[MONTANT CAF REALISE ]])</f>
        <v>0</v>
      </c>
      <c r="L107" s="55">
        <f>IF(Install_Agenc[[#This Row],[MOTIF]]="",0,Install_Agenc[[#This Row],[MONTANT DD ET AUTRES TAXES HTVA]])</f>
        <v>0</v>
      </c>
      <c r="M107" s="56">
        <f>SUM(Install_Agenc[[#This Row],[MONTANT CAF REJETE]:[MONTANT DD ET AUTRES TAXES HTVA REJETE]])</f>
        <v>0</v>
      </c>
      <c r="N107" s="54"/>
      <c r="O107" s="51"/>
      <c r="P107" s="49">
        <f>Install_Agenc[[#This Row],[COÛT TOTAL REALISE]]-Install_Agenc[[#This Row],[COÛT TOTAL REJET]]</f>
        <v>0</v>
      </c>
    </row>
    <row r="108" spans="1:16" ht="15.75" thickBot="1">
      <c r="A108" s="218" t="str">
        <f>IF(ISBLANK(Install_Agenc[[#This Row],[DATE]]),"",ROW(Install_Agenc[[#This Row],[NUM]])-ROW($A$19))</f>
        <v/>
      </c>
      <c r="B108" s="46"/>
      <c r="C108" s="128"/>
      <c r="D108" s="129"/>
      <c r="E108" s="128"/>
      <c r="F108" s="121"/>
      <c r="G108" s="121"/>
      <c r="H108" s="139">
        <f>SUM(Install_Agenc[[#This Row],[MONTANT CAF REALISE ]:[MONTANT DD ET AUTRES TAXES HTVA]])</f>
        <v>0</v>
      </c>
      <c r="I108" s="35"/>
      <c r="J108" s="119"/>
      <c r="K108" s="55">
        <f>IF(Install_Agenc[[#This Row],[MOTIF]]="",0,Install_Agenc[[#This Row],[MONTANT CAF REALISE ]])</f>
        <v>0</v>
      </c>
      <c r="L108" s="55">
        <f>IF(Install_Agenc[[#This Row],[MOTIF]]="",0,Install_Agenc[[#This Row],[MONTANT DD ET AUTRES TAXES HTVA]])</f>
        <v>0</v>
      </c>
      <c r="M108" s="56">
        <f>SUM(Install_Agenc[[#This Row],[MONTANT CAF REJETE]:[MONTANT DD ET AUTRES TAXES HTVA REJETE]])</f>
        <v>0</v>
      </c>
      <c r="N108" s="54"/>
      <c r="O108" s="51"/>
      <c r="P108" s="49">
        <f>Install_Agenc[[#This Row],[COÛT TOTAL REALISE]]-Install_Agenc[[#This Row],[COÛT TOTAL REJET]]</f>
        <v>0</v>
      </c>
    </row>
    <row r="109" spans="1:16" ht="15.75" thickBot="1">
      <c r="A109" s="218" t="str">
        <f>IF(ISBLANK(Install_Agenc[[#This Row],[DATE]]),"",ROW(Install_Agenc[[#This Row],[NUM]])-ROW($A$19))</f>
        <v/>
      </c>
      <c r="B109" s="46"/>
      <c r="C109" s="128"/>
      <c r="D109" s="129"/>
      <c r="E109" s="128"/>
      <c r="F109" s="121"/>
      <c r="G109" s="121"/>
      <c r="H109" s="139">
        <f>SUM(Install_Agenc[[#This Row],[MONTANT CAF REALISE ]:[MONTANT DD ET AUTRES TAXES HTVA]])</f>
        <v>0</v>
      </c>
      <c r="I109" s="35"/>
      <c r="J109" s="119"/>
      <c r="K109" s="55">
        <f>IF(Install_Agenc[[#This Row],[MOTIF]]="",0,Install_Agenc[[#This Row],[MONTANT CAF REALISE ]])</f>
        <v>0</v>
      </c>
      <c r="L109" s="55">
        <f>IF(Install_Agenc[[#This Row],[MOTIF]]="",0,Install_Agenc[[#This Row],[MONTANT DD ET AUTRES TAXES HTVA]])</f>
        <v>0</v>
      </c>
      <c r="M109" s="56">
        <f>SUM(Install_Agenc[[#This Row],[MONTANT CAF REJETE]:[MONTANT DD ET AUTRES TAXES HTVA REJETE]])</f>
        <v>0</v>
      </c>
      <c r="N109" s="54"/>
      <c r="O109" s="51"/>
      <c r="P109" s="49">
        <f>Install_Agenc[[#This Row],[COÛT TOTAL REALISE]]-Install_Agenc[[#This Row],[COÛT TOTAL REJET]]</f>
        <v>0</v>
      </c>
    </row>
    <row r="110" spans="1:16" ht="15.75" thickBot="1">
      <c r="A110" s="218" t="str">
        <f>IF(ISBLANK(Install_Agenc[[#This Row],[DATE]]),"",ROW(Install_Agenc[[#This Row],[NUM]])-ROW($A$19))</f>
        <v/>
      </c>
      <c r="B110" s="46"/>
      <c r="C110" s="128"/>
      <c r="D110" s="129"/>
      <c r="E110" s="128"/>
      <c r="F110" s="121"/>
      <c r="G110" s="121"/>
      <c r="H110" s="139">
        <f>SUM(Install_Agenc[[#This Row],[MONTANT CAF REALISE ]:[MONTANT DD ET AUTRES TAXES HTVA]])</f>
        <v>0</v>
      </c>
      <c r="I110" s="35"/>
      <c r="J110" s="119"/>
      <c r="K110" s="55">
        <f>IF(Install_Agenc[[#This Row],[MOTIF]]="",0,Install_Agenc[[#This Row],[MONTANT CAF REALISE ]])</f>
        <v>0</v>
      </c>
      <c r="L110" s="55">
        <f>IF(Install_Agenc[[#This Row],[MOTIF]]="",0,Install_Agenc[[#This Row],[MONTANT DD ET AUTRES TAXES HTVA]])</f>
        <v>0</v>
      </c>
      <c r="M110" s="56">
        <f>SUM(Install_Agenc[[#This Row],[MONTANT CAF REJETE]:[MONTANT DD ET AUTRES TAXES HTVA REJETE]])</f>
        <v>0</v>
      </c>
      <c r="N110" s="54"/>
      <c r="O110" s="51"/>
      <c r="P110" s="49">
        <f>Install_Agenc[[#This Row],[COÛT TOTAL REALISE]]-Install_Agenc[[#This Row],[COÛT TOTAL REJET]]</f>
        <v>0</v>
      </c>
    </row>
    <row r="111" spans="1:16" ht="15.75" thickBot="1">
      <c r="A111" s="218" t="str">
        <f>IF(ISBLANK(Install_Agenc[[#This Row],[DATE]]),"",ROW(Install_Agenc[[#This Row],[NUM]])-ROW($A$19))</f>
        <v/>
      </c>
      <c r="B111" s="46"/>
      <c r="C111" s="128"/>
      <c r="D111" s="129"/>
      <c r="E111" s="128"/>
      <c r="F111" s="121"/>
      <c r="G111" s="121"/>
      <c r="H111" s="139">
        <f>SUM(Install_Agenc[[#This Row],[MONTANT CAF REALISE ]:[MONTANT DD ET AUTRES TAXES HTVA]])</f>
        <v>0</v>
      </c>
      <c r="I111" s="35"/>
      <c r="J111" s="119"/>
      <c r="K111" s="55">
        <f>IF(Install_Agenc[[#This Row],[MOTIF]]="",0,Install_Agenc[[#This Row],[MONTANT CAF REALISE ]])</f>
        <v>0</v>
      </c>
      <c r="L111" s="55">
        <f>IF(Install_Agenc[[#This Row],[MOTIF]]="",0,Install_Agenc[[#This Row],[MONTANT DD ET AUTRES TAXES HTVA]])</f>
        <v>0</v>
      </c>
      <c r="M111" s="56">
        <f>SUM(Install_Agenc[[#This Row],[MONTANT CAF REJETE]:[MONTANT DD ET AUTRES TAXES HTVA REJETE]])</f>
        <v>0</v>
      </c>
      <c r="N111" s="54"/>
      <c r="O111" s="51"/>
      <c r="P111" s="49">
        <f>Install_Agenc[[#This Row],[COÛT TOTAL REALISE]]-Install_Agenc[[#This Row],[COÛT TOTAL REJET]]</f>
        <v>0</v>
      </c>
    </row>
    <row r="112" spans="1:16" ht="15.75" thickBot="1">
      <c r="A112" s="218" t="str">
        <f>IF(ISBLANK(Install_Agenc[[#This Row],[DATE]]),"",ROW(Install_Agenc[[#This Row],[NUM]])-ROW($A$19))</f>
        <v/>
      </c>
      <c r="B112" s="46"/>
      <c r="C112" s="128"/>
      <c r="D112" s="129"/>
      <c r="E112" s="128"/>
      <c r="F112" s="121"/>
      <c r="G112" s="121"/>
      <c r="H112" s="139">
        <f>SUM(Install_Agenc[[#This Row],[MONTANT CAF REALISE ]:[MONTANT DD ET AUTRES TAXES HTVA]])</f>
        <v>0</v>
      </c>
      <c r="I112" s="35"/>
      <c r="J112" s="119"/>
      <c r="K112" s="55">
        <f>IF(Install_Agenc[[#This Row],[MOTIF]]="",0,Install_Agenc[[#This Row],[MONTANT CAF REALISE ]])</f>
        <v>0</v>
      </c>
      <c r="L112" s="55">
        <f>IF(Install_Agenc[[#This Row],[MOTIF]]="",0,Install_Agenc[[#This Row],[MONTANT DD ET AUTRES TAXES HTVA]])</f>
        <v>0</v>
      </c>
      <c r="M112" s="56">
        <f>SUM(Install_Agenc[[#This Row],[MONTANT CAF REJETE]:[MONTANT DD ET AUTRES TAXES HTVA REJETE]])</f>
        <v>0</v>
      </c>
      <c r="N112" s="54"/>
      <c r="O112" s="51"/>
      <c r="P112" s="49">
        <f>Install_Agenc[[#This Row],[COÛT TOTAL REALISE]]-Install_Agenc[[#This Row],[COÛT TOTAL REJET]]</f>
        <v>0</v>
      </c>
    </row>
    <row r="113" spans="1:16" ht="15.75" thickBot="1">
      <c r="A113" s="218" t="str">
        <f>IF(ISBLANK(Install_Agenc[[#This Row],[DATE]]),"",ROW(Install_Agenc[[#This Row],[NUM]])-ROW($A$19))</f>
        <v/>
      </c>
      <c r="B113" s="46"/>
      <c r="C113" s="128"/>
      <c r="D113" s="129"/>
      <c r="E113" s="128"/>
      <c r="F113" s="121"/>
      <c r="G113" s="121"/>
      <c r="H113" s="139">
        <f>SUM(Install_Agenc[[#This Row],[MONTANT CAF REALISE ]:[MONTANT DD ET AUTRES TAXES HTVA]])</f>
        <v>0</v>
      </c>
      <c r="I113" s="35"/>
      <c r="J113" s="119"/>
      <c r="K113" s="55">
        <f>IF(Install_Agenc[[#This Row],[MOTIF]]="",0,Install_Agenc[[#This Row],[MONTANT CAF REALISE ]])</f>
        <v>0</v>
      </c>
      <c r="L113" s="55">
        <f>IF(Install_Agenc[[#This Row],[MOTIF]]="",0,Install_Agenc[[#This Row],[MONTANT DD ET AUTRES TAXES HTVA]])</f>
        <v>0</v>
      </c>
      <c r="M113" s="56">
        <f>SUM(Install_Agenc[[#This Row],[MONTANT CAF REJETE]:[MONTANT DD ET AUTRES TAXES HTVA REJETE]])</f>
        <v>0</v>
      </c>
      <c r="N113" s="54"/>
      <c r="O113" s="51"/>
      <c r="P113" s="49">
        <f>Install_Agenc[[#This Row],[COÛT TOTAL REALISE]]-Install_Agenc[[#This Row],[COÛT TOTAL REJET]]</f>
        <v>0</v>
      </c>
    </row>
    <row r="114" spans="1:16" ht="15.75" thickBot="1">
      <c r="A114" s="218" t="str">
        <f>IF(ISBLANK(Install_Agenc[[#This Row],[DATE]]),"",ROW(Install_Agenc[[#This Row],[NUM]])-ROW($A$19))</f>
        <v/>
      </c>
      <c r="B114" s="46"/>
      <c r="C114" s="128"/>
      <c r="D114" s="129"/>
      <c r="E114" s="128"/>
      <c r="F114" s="121"/>
      <c r="G114" s="121"/>
      <c r="H114" s="139">
        <f>SUM(Install_Agenc[[#This Row],[MONTANT CAF REALISE ]:[MONTANT DD ET AUTRES TAXES HTVA]])</f>
        <v>0</v>
      </c>
      <c r="I114" s="35"/>
      <c r="J114" s="119"/>
      <c r="K114" s="55">
        <f>IF(Install_Agenc[[#This Row],[MOTIF]]="",0,Install_Agenc[[#This Row],[MONTANT CAF REALISE ]])</f>
        <v>0</v>
      </c>
      <c r="L114" s="55">
        <f>IF(Install_Agenc[[#This Row],[MOTIF]]="",0,Install_Agenc[[#This Row],[MONTANT DD ET AUTRES TAXES HTVA]])</f>
        <v>0</v>
      </c>
      <c r="M114" s="56">
        <f>SUM(Install_Agenc[[#This Row],[MONTANT CAF REJETE]:[MONTANT DD ET AUTRES TAXES HTVA REJETE]])</f>
        <v>0</v>
      </c>
      <c r="N114" s="54"/>
      <c r="O114" s="51"/>
      <c r="P114" s="49">
        <f>Install_Agenc[[#This Row],[COÛT TOTAL REALISE]]-Install_Agenc[[#This Row],[COÛT TOTAL REJET]]</f>
        <v>0</v>
      </c>
    </row>
    <row r="115" spans="1:16" ht="15.75" thickBot="1">
      <c r="A115" s="218" t="str">
        <f>IF(ISBLANK(Install_Agenc[[#This Row],[DATE]]),"",ROW(Install_Agenc[[#This Row],[NUM]])-ROW($A$19))</f>
        <v/>
      </c>
      <c r="B115" s="46"/>
      <c r="C115" s="128"/>
      <c r="D115" s="129"/>
      <c r="E115" s="128"/>
      <c r="F115" s="121"/>
      <c r="G115" s="121"/>
      <c r="H115" s="139">
        <f>SUM(Install_Agenc[[#This Row],[MONTANT CAF REALISE ]:[MONTANT DD ET AUTRES TAXES HTVA]])</f>
        <v>0</v>
      </c>
      <c r="I115" s="35"/>
      <c r="J115" s="119"/>
      <c r="K115" s="55">
        <f>IF(Install_Agenc[[#This Row],[MOTIF]]="",0,Install_Agenc[[#This Row],[MONTANT CAF REALISE ]])</f>
        <v>0</v>
      </c>
      <c r="L115" s="55">
        <f>IF(Install_Agenc[[#This Row],[MOTIF]]="",0,Install_Agenc[[#This Row],[MONTANT DD ET AUTRES TAXES HTVA]])</f>
        <v>0</v>
      </c>
      <c r="M115" s="56">
        <f>SUM(Install_Agenc[[#This Row],[MONTANT CAF REJETE]:[MONTANT DD ET AUTRES TAXES HTVA REJETE]])</f>
        <v>0</v>
      </c>
      <c r="N115" s="54"/>
      <c r="O115" s="51"/>
      <c r="P115" s="49">
        <f>Install_Agenc[[#This Row],[COÛT TOTAL REALISE]]-Install_Agenc[[#This Row],[COÛT TOTAL REJET]]</f>
        <v>0</v>
      </c>
    </row>
    <row r="116" spans="1:16" ht="15.75" thickBot="1">
      <c r="A116" s="218" t="str">
        <f>IF(ISBLANK(Install_Agenc[[#This Row],[DATE]]),"",ROW(Install_Agenc[[#This Row],[NUM]])-ROW($A$19))</f>
        <v/>
      </c>
      <c r="B116" s="46"/>
      <c r="C116" s="128"/>
      <c r="D116" s="129"/>
      <c r="E116" s="128"/>
      <c r="F116" s="121"/>
      <c r="G116" s="121"/>
      <c r="H116" s="139">
        <f>SUM(Install_Agenc[[#This Row],[MONTANT CAF REALISE ]:[MONTANT DD ET AUTRES TAXES HTVA]])</f>
        <v>0</v>
      </c>
      <c r="I116" s="35"/>
      <c r="J116" s="119"/>
      <c r="K116" s="55">
        <f>IF(Install_Agenc[[#This Row],[MOTIF]]="",0,Install_Agenc[[#This Row],[MONTANT CAF REALISE ]])</f>
        <v>0</v>
      </c>
      <c r="L116" s="55">
        <f>IF(Install_Agenc[[#This Row],[MOTIF]]="",0,Install_Agenc[[#This Row],[MONTANT DD ET AUTRES TAXES HTVA]])</f>
        <v>0</v>
      </c>
      <c r="M116" s="56">
        <f>SUM(Install_Agenc[[#This Row],[MONTANT CAF REJETE]:[MONTANT DD ET AUTRES TAXES HTVA REJETE]])</f>
        <v>0</v>
      </c>
      <c r="N116" s="54"/>
      <c r="O116" s="51"/>
      <c r="P116" s="49">
        <f>Install_Agenc[[#This Row],[COÛT TOTAL REALISE]]-Install_Agenc[[#This Row],[COÛT TOTAL REJET]]</f>
        <v>0</v>
      </c>
    </row>
    <row r="117" spans="1:16" ht="15.75" thickBot="1">
      <c r="A117" s="218" t="str">
        <f>IF(ISBLANK(Install_Agenc[[#This Row],[DATE]]),"",ROW(Install_Agenc[[#This Row],[NUM]])-ROW($A$19))</f>
        <v/>
      </c>
      <c r="B117" s="46"/>
      <c r="C117" s="128"/>
      <c r="D117" s="129"/>
      <c r="E117" s="128"/>
      <c r="F117" s="121"/>
      <c r="G117" s="121"/>
      <c r="H117" s="139">
        <f>SUM(Install_Agenc[[#This Row],[MONTANT CAF REALISE ]:[MONTANT DD ET AUTRES TAXES HTVA]])</f>
        <v>0</v>
      </c>
      <c r="I117" s="35"/>
      <c r="J117" s="119"/>
      <c r="K117" s="55">
        <f>IF(Install_Agenc[[#This Row],[MOTIF]]="",0,Install_Agenc[[#This Row],[MONTANT CAF REALISE ]])</f>
        <v>0</v>
      </c>
      <c r="L117" s="55">
        <f>IF(Install_Agenc[[#This Row],[MOTIF]]="",0,Install_Agenc[[#This Row],[MONTANT DD ET AUTRES TAXES HTVA]])</f>
        <v>0</v>
      </c>
      <c r="M117" s="56">
        <f>SUM(Install_Agenc[[#This Row],[MONTANT CAF REJETE]:[MONTANT DD ET AUTRES TAXES HTVA REJETE]])</f>
        <v>0</v>
      </c>
      <c r="N117" s="54"/>
      <c r="O117" s="51"/>
      <c r="P117" s="49">
        <f>Install_Agenc[[#This Row],[COÛT TOTAL REALISE]]-Install_Agenc[[#This Row],[COÛT TOTAL REJET]]</f>
        <v>0</v>
      </c>
    </row>
    <row r="118" spans="1:16" ht="15.75" thickBot="1">
      <c r="A118" s="218" t="str">
        <f>IF(ISBLANK(Install_Agenc[[#This Row],[DATE]]),"",ROW(Install_Agenc[[#This Row],[NUM]])-ROW($A$19))</f>
        <v/>
      </c>
      <c r="B118" s="46"/>
      <c r="C118" s="128"/>
      <c r="D118" s="129"/>
      <c r="E118" s="128"/>
      <c r="F118" s="121"/>
      <c r="G118" s="121"/>
      <c r="H118" s="139">
        <f>SUM(Install_Agenc[[#This Row],[MONTANT CAF REALISE ]:[MONTANT DD ET AUTRES TAXES HTVA]])</f>
        <v>0</v>
      </c>
      <c r="I118" s="35"/>
      <c r="J118" s="119"/>
      <c r="K118" s="55">
        <f>IF(Install_Agenc[[#This Row],[MOTIF]]="",0,Install_Agenc[[#This Row],[MONTANT CAF REALISE ]])</f>
        <v>0</v>
      </c>
      <c r="L118" s="55">
        <f>IF(Install_Agenc[[#This Row],[MOTIF]]="",0,Install_Agenc[[#This Row],[MONTANT DD ET AUTRES TAXES HTVA]])</f>
        <v>0</v>
      </c>
      <c r="M118" s="56">
        <f>SUM(Install_Agenc[[#This Row],[MONTANT CAF REJETE]:[MONTANT DD ET AUTRES TAXES HTVA REJETE]])</f>
        <v>0</v>
      </c>
      <c r="N118" s="54"/>
      <c r="O118" s="51"/>
      <c r="P118" s="49">
        <f>Install_Agenc[[#This Row],[COÛT TOTAL REALISE]]-Install_Agenc[[#This Row],[COÛT TOTAL REJET]]</f>
        <v>0</v>
      </c>
    </row>
    <row r="119" spans="1:16">
      <c r="I119" s="35"/>
    </row>
    <row r="120" spans="1:16">
      <c r="I120" s="35"/>
    </row>
  </sheetData>
  <sheetProtection algorithmName="SHA-512" hashValue="FzpjIDDzBqV7TmYiSUStgCPQdR8lJ+uCXkvRbZnSwfYJfA6kgb+SEYGD8QxOPBOlynS3025vrWdudm4/BQ4edQ==" saltValue="f66aXNfGEdQk66B8F95qHA==" spinCount="100000" sheet="1" objects="1" scenarios="1" insertHyperlinks="0"/>
  <mergeCells count="11">
    <mergeCell ref="J14:N14"/>
    <mergeCell ref="B14:B15"/>
    <mergeCell ref="C14:C15"/>
    <mergeCell ref="D14:D15"/>
    <mergeCell ref="E14:E15"/>
    <mergeCell ref="F14:H14"/>
    <mergeCell ref="D2:H2"/>
    <mergeCell ref="D4:H4"/>
    <mergeCell ref="D6:H6"/>
    <mergeCell ref="A9:N9"/>
    <mergeCell ref="A11:M11"/>
  </mergeCells>
  <phoneticPr fontId="15" type="noConversion"/>
  <conditionalFormatting sqref="M20:M22 I23:M118 A20:G118 I20:I22">
    <cfRule type="notContainsBlanks" dxfId="119" priority="7">
      <formula>LEN(TRIM(A20))&gt;0</formula>
    </cfRule>
  </conditionalFormatting>
  <conditionalFormatting sqref="J20:L22">
    <cfRule type="notContainsBlanks" dxfId="118" priority="6">
      <formula>LEN(TRIM(J20))&gt;0</formula>
    </cfRule>
  </conditionalFormatting>
  <conditionalFormatting sqref="H20:H118">
    <cfRule type="notContainsBlanks" dxfId="117" priority="4">
      <formula>LEN(TRIM(H20))&gt;0</formula>
    </cfRule>
  </conditionalFormatting>
  <conditionalFormatting sqref="D2">
    <cfRule type="notContainsBlanks" dxfId="116" priority="3">
      <formula>LEN(TRIM(D2))&gt;0</formula>
    </cfRule>
  </conditionalFormatting>
  <conditionalFormatting sqref="D4">
    <cfRule type="notContainsBlanks" dxfId="115" priority="2">
      <formula>LEN(TRIM(D4))&gt;0</formula>
    </cfRule>
  </conditionalFormatting>
  <conditionalFormatting sqref="D6">
    <cfRule type="notContainsBlanks" dxfId="114" priority="1">
      <formula>LEN(TRIM(D6))&gt;0</formula>
    </cfRule>
  </conditionalFormatting>
  <pageMargins left="0.7" right="0.7" top="0.75" bottom="0.75" header="0.3" footer="0.3"/>
  <pageSetup paperSize="9" orientation="portrait" r:id="rId1"/>
  <ignoredErrors>
    <ignoredError sqref="K19:M19 P19 H19" calculatedColumn="1"/>
  </ignoredErrors>
  <legacy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53D415F7-F76E-4EFA-A464-048A2D8F561C}">
          <x14:formula1>
            <xm:f>RESSOURCE!$B$3:$B$17</xm:f>
          </x14:formula1>
          <xm:sqref>J20:J118</xm:sqref>
        </x14:dataValidation>
      </x14:dataValidation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CE6645-384D-4CFF-B26C-2E53148354B2}">
  <sheetPr codeName="Feuil8"/>
  <dimension ref="A1:P186"/>
  <sheetViews>
    <sheetView topLeftCell="A5" zoomScale="80" zoomScaleNormal="80" workbookViewId="0">
      <selection activeCell="G21" sqref="G21:G184"/>
    </sheetView>
  </sheetViews>
  <sheetFormatPr baseColWidth="10" defaultColWidth="10.625" defaultRowHeight="15"/>
  <cols>
    <col min="1" max="1" width="9.75" style="37" customWidth="1"/>
    <col min="2" max="2" width="16.875" style="37" bestFit="1" customWidth="1"/>
    <col min="3" max="3" width="39.5" style="37" customWidth="1"/>
    <col min="4" max="4" width="12" style="37" customWidth="1"/>
    <col min="5" max="5" width="25.75" style="37" customWidth="1"/>
    <col min="6" max="6" width="19.25" style="37" customWidth="1"/>
    <col min="7" max="7" width="19" style="37" customWidth="1"/>
    <col min="8" max="8" width="20.875" style="37" customWidth="1"/>
    <col min="9" max="9" width="9.25" style="38" customWidth="1"/>
    <col min="10" max="10" width="23.375" style="38" bestFit="1" customWidth="1"/>
    <col min="11" max="11" width="20.5" style="38" customWidth="1"/>
    <col min="12" max="12" width="17.625" style="38" customWidth="1"/>
    <col min="13" max="13" width="22.125" style="37" bestFit="1" customWidth="1"/>
    <col min="14" max="14" width="15.75" style="37" customWidth="1"/>
    <col min="15" max="15" width="9.875" style="37" customWidth="1"/>
    <col min="16" max="16" width="21.375" style="39" bestFit="1" customWidth="1"/>
    <col min="17" max="16384" width="10.625" style="37"/>
  </cols>
  <sheetData>
    <row r="1" spans="1:16" s="29" customFormat="1" ht="22.9" customHeight="1">
      <c r="A1" s="64"/>
      <c r="B1" s="64"/>
      <c r="C1" s="64"/>
      <c r="D1" s="65"/>
      <c r="E1" s="64"/>
      <c r="F1" s="64"/>
      <c r="G1" s="64"/>
      <c r="H1" s="66"/>
      <c r="I1" s="64"/>
      <c r="J1" s="64"/>
      <c r="K1" s="64"/>
      <c r="L1" s="64"/>
      <c r="M1" s="64"/>
      <c r="N1" s="64"/>
      <c r="O1" s="64"/>
      <c r="P1" s="67"/>
    </row>
    <row r="2" spans="1:16" s="29" customFormat="1" ht="22.9" customHeight="1">
      <c r="A2" s="64"/>
      <c r="B2" s="64"/>
      <c r="C2" s="68" t="s">
        <v>4</v>
      </c>
      <c r="D2" s="258">
        <f>'GUIDE D''UTILISATION'!C2</f>
        <v>0</v>
      </c>
      <c r="E2" s="259"/>
      <c r="F2" s="259"/>
      <c r="G2" s="259"/>
      <c r="H2" s="260"/>
      <c r="I2" s="64"/>
      <c r="J2" s="64"/>
      <c r="K2" s="64"/>
      <c r="L2" s="64"/>
      <c r="M2" s="64"/>
      <c r="N2" s="64"/>
      <c r="O2" s="64"/>
      <c r="P2" s="67"/>
    </row>
    <row r="3" spans="1:16" s="29" customFormat="1" ht="22.9" customHeight="1">
      <c r="A3" s="64"/>
      <c r="B3" s="64"/>
      <c r="C3" s="64"/>
      <c r="D3" s="65"/>
      <c r="E3" s="64"/>
      <c r="F3" s="64"/>
      <c r="G3" s="64"/>
      <c r="H3" s="66"/>
      <c r="I3" s="64"/>
      <c r="J3" s="64"/>
      <c r="K3" s="64"/>
      <c r="L3" s="64"/>
      <c r="M3" s="64"/>
      <c r="N3" s="64"/>
      <c r="O3" s="64"/>
      <c r="P3" s="67"/>
    </row>
    <row r="4" spans="1:16" s="29" customFormat="1" ht="22.9" customHeight="1">
      <c r="A4" s="64"/>
      <c r="B4" s="64"/>
      <c r="C4" s="68" t="s">
        <v>5</v>
      </c>
      <c r="D4" s="261">
        <f>'GUIDE D''UTILISATION'!C4</f>
        <v>0</v>
      </c>
      <c r="E4" s="262"/>
      <c r="F4" s="262"/>
      <c r="G4" s="262"/>
      <c r="H4" s="263"/>
      <c r="I4" s="64"/>
      <c r="J4" s="64"/>
      <c r="K4" s="64"/>
      <c r="L4" s="64"/>
      <c r="M4" s="64"/>
      <c r="N4" s="64"/>
      <c r="O4" s="64"/>
      <c r="P4" s="67"/>
    </row>
    <row r="5" spans="1:16" s="29" customFormat="1" ht="22.9" customHeight="1">
      <c r="A5" s="64"/>
      <c r="B5" s="64"/>
      <c r="C5" s="64"/>
      <c r="D5" s="64"/>
      <c r="E5" s="64"/>
      <c r="F5" s="64"/>
      <c r="G5" s="64"/>
      <c r="H5" s="66"/>
      <c r="I5" s="64"/>
      <c r="J5" s="64"/>
      <c r="K5" s="64"/>
      <c r="L5" s="64"/>
      <c r="M5" s="64"/>
      <c r="N5" s="64"/>
      <c r="O5" s="64"/>
      <c r="P5" s="67"/>
    </row>
    <row r="6" spans="1:16" s="29" customFormat="1" ht="22.9" customHeight="1">
      <c r="A6" s="64"/>
      <c r="B6" s="64"/>
      <c r="C6" s="68" t="s">
        <v>6</v>
      </c>
      <c r="D6" s="264">
        <f>'GUIDE D''UTILISATION'!C6</f>
        <v>0</v>
      </c>
      <c r="E6" s="265"/>
      <c r="F6" s="265"/>
      <c r="G6" s="265"/>
      <c r="H6" s="266"/>
      <c r="I6" s="64"/>
      <c r="J6" s="64"/>
      <c r="K6" s="64"/>
      <c r="L6" s="64"/>
      <c r="M6" s="64"/>
      <c r="N6" s="64"/>
      <c r="O6" s="64"/>
      <c r="P6" s="67"/>
    </row>
    <row r="7" spans="1:16" s="29" customFormat="1" ht="22.9" customHeight="1">
      <c r="A7" s="64"/>
      <c r="B7" s="64"/>
      <c r="C7" s="64"/>
      <c r="D7" s="65"/>
      <c r="E7" s="64"/>
      <c r="F7" s="64"/>
      <c r="G7" s="64"/>
      <c r="H7" s="66"/>
      <c r="I7" s="64"/>
      <c r="J7" s="64"/>
      <c r="K7" s="64"/>
      <c r="L7" s="64"/>
      <c r="M7" s="64"/>
      <c r="N7" s="64"/>
      <c r="O7" s="64"/>
      <c r="P7" s="67"/>
    </row>
    <row r="8" spans="1:16" s="29" customFormat="1" ht="22.9" customHeight="1">
      <c r="A8" s="64"/>
      <c r="B8" s="64"/>
      <c r="C8" s="64"/>
      <c r="D8" s="65"/>
      <c r="E8" s="64"/>
      <c r="F8" s="64"/>
      <c r="G8" s="64"/>
      <c r="H8" s="66"/>
      <c r="I8" s="64"/>
      <c r="J8" s="64"/>
      <c r="K8" s="64"/>
      <c r="L8" s="64"/>
      <c r="M8" s="64"/>
      <c r="N8" s="64"/>
      <c r="O8" s="64"/>
      <c r="P8" s="67"/>
    </row>
    <row r="9" spans="1:16" s="29" customFormat="1" ht="22.9" customHeight="1">
      <c r="A9" s="230" t="s">
        <v>7</v>
      </c>
      <c r="B9" s="231"/>
      <c r="C9" s="231"/>
      <c r="D9" s="231"/>
      <c r="E9" s="231"/>
      <c r="F9" s="231"/>
      <c r="G9" s="231"/>
      <c r="H9" s="231"/>
      <c r="I9" s="231"/>
      <c r="J9" s="231"/>
      <c r="K9" s="231"/>
      <c r="L9" s="231"/>
      <c r="M9" s="231"/>
      <c r="N9" s="231"/>
      <c r="O9" s="69"/>
      <c r="P9" s="69"/>
    </row>
    <row r="10" spans="1:16" s="29" customFormat="1" ht="22.9" customHeight="1">
      <c r="A10" s="64"/>
      <c r="B10" s="64"/>
      <c r="C10" s="64"/>
      <c r="D10" s="65"/>
      <c r="E10" s="64"/>
      <c r="F10" s="64"/>
      <c r="G10" s="64"/>
      <c r="H10" s="66"/>
      <c r="I10" s="64"/>
      <c r="J10" s="64"/>
      <c r="K10" s="64"/>
      <c r="L10" s="64"/>
      <c r="M10" s="64"/>
      <c r="N10" s="64"/>
      <c r="O10" s="64"/>
      <c r="P10" s="67"/>
    </row>
    <row r="11" spans="1:16" s="29" customFormat="1" ht="22.9" customHeight="1">
      <c r="A11" s="232" t="s">
        <v>8</v>
      </c>
      <c r="B11" s="233"/>
      <c r="C11" s="233"/>
      <c r="D11" s="233"/>
      <c r="E11" s="233"/>
      <c r="F11" s="233"/>
      <c r="G11" s="233"/>
      <c r="H11" s="233"/>
      <c r="I11" s="233"/>
      <c r="J11" s="233"/>
      <c r="K11" s="233"/>
      <c r="L11" s="233"/>
      <c r="M11" s="233"/>
      <c r="N11" s="64"/>
      <c r="O11" s="64"/>
      <c r="P11" s="64"/>
    </row>
    <row r="12" spans="1:16" s="29" customFormat="1" ht="22.9" customHeight="1">
      <c r="A12" s="64"/>
      <c r="B12" s="64"/>
      <c r="C12" s="64"/>
      <c r="D12" s="65"/>
      <c r="E12" s="64"/>
      <c r="F12" s="64"/>
      <c r="G12" s="64"/>
      <c r="H12" s="66"/>
      <c r="I12" s="64"/>
      <c r="J12" s="64"/>
      <c r="K12" s="64"/>
      <c r="L12" s="64"/>
      <c r="M12" s="64"/>
      <c r="N12" s="64"/>
      <c r="O12" s="64"/>
      <c r="P12" s="67"/>
    </row>
    <row r="13" spans="1:16" s="29" customFormat="1" ht="22.9" customHeight="1">
      <c r="A13" s="64"/>
      <c r="B13" s="64"/>
      <c r="C13" s="64"/>
      <c r="D13" s="65"/>
      <c r="E13" s="64"/>
      <c r="F13" s="64"/>
      <c r="G13" s="64"/>
      <c r="H13" s="66"/>
      <c r="I13" s="64"/>
      <c r="J13" s="64"/>
      <c r="K13" s="64"/>
      <c r="L13" s="64"/>
      <c r="M13" s="64"/>
      <c r="N13" s="64"/>
      <c r="O13" s="64"/>
      <c r="P13" s="70" t="s">
        <v>9</v>
      </c>
    </row>
    <row r="14" spans="1:16" s="35" customFormat="1" ht="22.9" customHeight="1">
      <c r="A14" s="71"/>
      <c r="B14" s="234" t="s">
        <v>6</v>
      </c>
      <c r="C14" s="234" t="s">
        <v>10</v>
      </c>
      <c r="D14" s="235" t="s">
        <v>11</v>
      </c>
      <c r="E14" s="236" t="s">
        <v>12</v>
      </c>
      <c r="F14" s="238" t="s">
        <v>64</v>
      </c>
      <c r="G14" s="239"/>
      <c r="H14" s="240"/>
      <c r="I14" s="71"/>
      <c r="J14" s="226" t="s">
        <v>13</v>
      </c>
      <c r="K14" s="226"/>
      <c r="L14" s="226"/>
      <c r="M14" s="226"/>
      <c r="N14" s="226"/>
      <c r="O14" s="71"/>
      <c r="P14" s="71"/>
    </row>
    <row r="15" spans="1:16" s="35" customFormat="1" ht="40.9" customHeight="1">
      <c r="A15" s="71"/>
      <c r="B15" s="234"/>
      <c r="C15" s="234"/>
      <c r="D15" s="235"/>
      <c r="E15" s="237"/>
      <c r="F15" s="72" t="s">
        <v>65</v>
      </c>
      <c r="G15" s="73" t="s">
        <v>66</v>
      </c>
      <c r="H15" s="74" t="s">
        <v>67</v>
      </c>
      <c r="I15" s="71"/>
      <c r="J15" s="75" t="s">
        <v>0</v>
      </c>
      <c r="K15" s="75" t="s">
        <v>65</v>
      </c>
      <c r="L15" s="75" t="s">
        <v>71</v>
      </c>
      <c r="M15" s="76" t="s">
        <v>72</v>
      </c>
      <c r="N15" s="77" t="s">
        <v>1</v>
      </c>
      <c r="O15" s="71"/>
      <c r="P15" s="78" t="s">
        <v>14</v>
      </c>
    </row>
    <row r="16" spans="1:16">
      <c r="A16" s="51"/>
      <c r="B16" s="51"/>
      <c r="C16" s="51"/>
      <c r="D16" s="51"/>
      <c r="E16" s="51"/>
      <c r="F16" s="51"/>
      <c r="G16" s="51"/>
      <c r="H16" s="51"/>
      <c r="I16" s="71"/>
      <c r="J16" s="79"/>
      <c r="K16" s="51"/>
      <c r="L16" s="51"/>
      <c r="M16" s="51"/>
      <c r="N16" s="51"/>
      <c r="O16" s="51"/>
      <c r="P16" s="80"/>
    </row>
    <row r="17" spans="1:16" s="40" customFormat="1" ht="14.25">
      <c r="A17" s="81" t="s">
        <v>19</v>
      </c>
      <c r="B17" s="81" t="s">
        <v>6</v>
      </c>
      <c r="C17" s="81" t="s">
        <v>10</v>
      </c>
      <c r="D17" s="81" t="s">
        <v>11</v>
      </c>
      <c r="E17" s="81" t="s">
        <v>12</v>
      </c>
      <c r="F17" s="81" t="s">
        <v>65</v>
      </c>
      <c r="G17" s="81" t="s">
        <v>66</v>
      </c>
      <c r="H17" s="81" t="s">
        <v>67</v>
      </c>
      <c r="I17" s="82" t="s">
        <v>2</v>
      </c>
      <c r="J17" s="81" t="s">
        <v>0</v>
      </c>
      <c r="K17" s="81" t="s">
        <v>68</v>
      </c>
      <c r="L17" s="81" t="s">
        <v>69</v>
      </c>
      <c r="M17" s="81" t="s">
        <v>70</v>
      </c>
      <c r="N17" s="81" t="s">
        <v>1</v>
      </c>
      <c r="O17" s="81" t="s">
        <v>3</v>
      </c>
      <c r="P17" s="81" t="s">
        <v>14</v>
      </c>
    </row>
    <row r="18" spans="1:16" thickBot="1">
      <c r="A18" s="51"/>
      <c r="B18" s="51"/>
      <c r="C18" s="51"/>
      <c r="D18" s="51"/>
      <c r="E18" s="51"/>
      <c r="F18" s="51"/>
      <c r="G18" s="51"/>
      <c r="H18" s="79"/>
      <c r="I18" s="71"/>
      <c r="J18" s="79"/>
      <c r="K18" s="79"/>
      <c r="L18" s="79"/>
      <c r="M18" s="79"/>
      <c r="N18" s="54"/>
      <c r="O18" s="51"/>
      <c r="P18" s="79"/>
    </row>
    <row r="19" spans="1:16" ht="15.75" thickBot="1">
      <c r="A19" s="51"/>
      <c r="B19" s="83" t="s">
        <v>56</v>
      </c>
      <c r="C19" s="51"/>
      <c r="D19" s="51"/>
      <c r="E19" s="51"/>
      <c r="F19" s="49">
        <f t="shared" ref="F19:H19" si="0">SUM(F20:F280)</f>
        <v>0</v>
      </c>
      <c r="G19" s="49">
        <f t="shared" si="0"/>
        <v>0</v>
      </c>
      <c r="H19" s="49">
        <f t="shared" si="0"/>
        <v>0</v>
      </c>
      <c r="I19" s="71"/>
      <c r="J19" s="127"/>
      <c r="K19" s="49">
        <f>SUM(K20:K280)</f>
        <v>0</v>
      </c>
      <c r="L19" s="49">
        <f>SUM(L20:L280)</f>
        <v>0</v>
      </c>
      <c r="M19" s="49">
        <f>SUM(M20:M280)</f>
        <v>0</v>
      </c>
      <c r="N19" s="63" t="e">
        <f>M19/H19</f>
        <v>#DIV/0!</v>
      </c>
      <c r="O19" s="51"/>
      <c r="P19" s="49">
        <f>SUM(P20:P280)</f>
        <v>0</v>
      </c>
    </row>
    <row r="20" spans="1:16" ht="16.5" thickBot="1">
      <c r="A20" s="218" t="str">
        <f>IF(ISBLANK(Mat_outillage[[#This Row],[DATE]]),"",ROW(Mat_outillage[[#This Row],[NUM]])-ROW($A$19))</f>
        <v/>
      </c>
      <c r="B20" s="62"/>
      <c r="C20" s="140"/>
      <c r="D20" s="144"/>
      <c r="E20" s="140"/>
      <c r="F20" s="145"/>
      <c r="G20" s="145"/>
      <c r="H20" s="53">
        <f>SUM(Mat_outillage[[#This Row],[MONTANT CAF REALISE ]:[MONTANT DD ET AUTRES TAXES HTVA]])</f>
        <v>0</v>
      </c>
      <c r="I20" s="35"/>
      <c r="J20" s="119"/>
      <c r="K20" s="117">
        <f>IF(Mat_outillage[[#This Row],[MOTIF]]="",0,Mat_outillage[[#This Row],[MONTANT CAF REALISE ]])</f>
        <v>0</v>
      </c>
      <c r="L20" s="52">
        <f>IF(Mat_outillage[[#This Row],[MOTIF]]="",0,Mat_outillage[[#This Row],[MONTANT DD ET AUTRES TAXES HTVA]])</f>
        <v>0</v>
      </c>
      <c r="M20" s="53">
        <f>SUM(Mat_outillage[[#This Row],[MONTANT CAF REJETE]:[MONTANT DD ET AUTRES TAXES HTVA REJETE]])</f>
        <v>0</v>
      </c>
      <c r="N20" s="54"/>
      <c r="O20" s="51"/>
      <c r="P20" s="49">
        <f>Mat_outillage[[#This Row],[COÛT TOTAL REALISE]]-Mat_outillage[[#This Row],[COÛT TOTAL REJET]]</f>
        <v>0</v>
      </c>
    </row>
    <row r="21" spans="1:16" ht="15.75" thickBot="1">
      <c r="A21" s="218" t="str">
        <f>IF(ISBLANK(Mat_outillage[[#This Row],[DATE]]),"",ROW(Mat_outillage[[#This Row],[NUM]])-ROW($A$19))</f>
        <v/>
      </c>
      <c r="B21" s="46"/>
      <c r="C21" s="128"/>
      <c r="D21" s="129"/>
      <c r="E21" s="128"/>
      <c r="F21" s="143"/>
      <c r="G21" s="141"/>
      <c r="H21" s="53">
        <f>SUM(Mat_outillage[[#This Row],[MONTANT CAF REALISE ]:[MONTANT DD ET AUTRES TAXES HTVA]])</f>
        <v>0</v>
      </c>
      <c r="I21" s="35"/>
      <c r="J21" s="119"/>
      <c r="K21" s="117">
        <f>IF(Mat_outillage[[#This Row],[MOTIF]]="",0,Mat_outillage[[#This Row],[MONTANT CAF REALISE ]])</f>
        <v>0</v>
      </c>
      <c r="L21" s="52">
        <f>IF(Mat_outillage[[#This Row],[MOTIF]]="",0,Mat_outillage[[#This Row],[MONTANT DD ET AUTRES TAXES HTVA]])</f>
        <v>0</v>
      </c>
      <c r="M21" s="53">
        <f>SUM(Mat_outillage[[#This Row],[MONTANT CAF REJETE]:[MONTANT DD ET AUTRES TAXES HTVA REJETE]])</f>
        <v>0</v>
      </c>
      <c r="N21" s="54"/>
      <c r="O21" s="51"/>
      <c r="P21" s="49">
        <f>Mat_outillage[[#This Row],[COÛT TOTAL REALISE]]-Mat_outillage[[#This Row],[COÛT TOTAL REJET]]</f>
        <v>0</v>
      </c>
    </row>
    <row r="22" spans="1:16" ht="15.75" thickBot="1">
      <c r="A22" s="218" t="str">
        <f>IF(ISBLANK(Mat_outillage[[#This Row],[DATE]]),"",ROW(Mat_outillage[[#This Row],[NUM]])-ROW($A$19))</f>
        <v/>
      </c>
      <c r="B22" s="46"/>
      <c r="C22" s="128"/>
      <c r="D22" s="129"/>
      <c r="E22" s="128"/>
      <c r="F22" s="134"/>
      <c r="G22" s="142"/>
      <c r="H22" s="53">
        <f>SUM(Mat_outillage[[#This Row],[MONTANT CAF REALISE ]:[MONTANT DD ET AUTRES TAXES HTVA]])</f>
        <v>0</v>
      </c>
      <c r="I22" s="35"/>
      <c r="J22" s="119"/>
      <c r="K22" s="55">
        <f>IF(Mat_outillage[[#This Row],[MOTIF]]="",0,Mat_outillage[[#This Row],[MONTANT CAF REALISE ]])</f>
        <v>0</v>
      </c>
      <c r="L22" s="55">
        <f>IF(Mat_outillage[[#This Row],[MOTIF]]="",0,Mat_outillage[[#This Row],[MONTANT DD ET AUTRES TAXES HTVA]])</f>
        <v>0</v>
      </c>
      <c r="M22" s="56">
        <f>SUM(Mat_outillage[[#This Row],[MONTANT CAF REJETE]:[MONTANT DD ET AUTRES TAXES HTVA REJETE]])</f>
        <v>0</v>
      </c>
      <c r="N22" s="54"/>
      <c r="O22" s="51"/>
      <c r="P22" s="49">
        <f>Mat_outillage[[#This Row],[COÛT TOTAL REALISE]]-Mat_outillage[[#This Row],[COÛT TOTAL REJET]]</f>
        <v>0</v>
      </c>
    </row>
    <row r="23" spans="1:16" ht="15.75" thickBot="1">
      <c r="A23" s="218" t="str">
        <f>IF(ISBLANK(Mat_outillage[[#This Row],[DATE]]),"",ROW(Mat_outillage[[#This Row],[NUM]])-ROW($A$19))</f>
        <v/>
      </c>
      <c r="B23" s="46"/>
      <c r="C23" s="128"/>
      <c r="D23" s="129"/>
      <c r="E23" s="128"/>
      <c r="F23" s="134"/>
      <c r="G23" s="142"/>
      <c r="H23" s="53">
        <f>SUM(Mat_outillage[[#This Row],[MONTANT CAF REALISE ]:[MONTANT DD ET AUTRES TAXES HTVA]])</f>
        <v>0</v>
      </c>
      <c r="I23" s="35"/>
      <c r="J23" s="119"/>
      <c r="K23" s="55">
        <f>IF(Mat_outillage[[#This Row],[MOTIF]]="",0,Mat_outillage[[#This Row],[MONTANT CAF REALISE ]])</f>
        <v>0</v>
      </c>
      <c r="L23" s="55">
        <f>IF(Mat_outillage[[#This Row],[MOTIF]]="",0,Mat_outillage[[#This Row],[MONTANT DD ET AUTRES TAXES HTVA]])</f>
        <v>0</v>
      </c>
      <c r="M23" s="56">
        <f>SUM(Mat_outillage[[#This Row],[MONTANT CAF REJETE]:[MONTANT DD ET AUTRES TAXES HTVA REJETE]])</f>
        <v>0</v>
      </c>
      <c r="N23" s="54"/>
      <c r="O23" s="51"/>
      <c r="P23" s="49">
        <f>Mat_outillage[[#This Row],[COÛT TOTAL REALISE]]-Mat_outillage[[#This Row],[COÛT TOTAL REJET]]</f>
        <v>0</v>
      </c>
    </row>
    <row r="24" spans="1:16" ht="15.75" thickBot="1">
      <c r="A24" s="218" t="str">
        <f>IF(ISBLANK(Mat_outillage[[#This Row],[DATE]]),"",ROW(Mat_outillage[[#This Row],[NUM]])-ROW($A$19))</f>
        <v/>
      </c>
      <c r="B24" s="46"/>
      <c r="C24" s="128"/>
      <c r="D24" s="129"/>
      <c r="E24" s="128"/>
      <c r="F24" s="134"/>
      <c r="G24" s="142"/>
      <c r="H24" s="53">
        <f>SUM(Mat_outillage[[#This Row],[MONTANT CAF REALISE ]:[MONTANT DD ET AUTRES TAXES HTVA]])</f>
        <v>0</v>
      </c>
      <c r="I24" s="35"/>
      <c r="J24" s="119"/>
      <c r="K24" s="55">
        <f>IF(Mat_outillage[[#This Row],[MOTIF]]="",0,Mat_outillage[[#This Row],[MONTANT CAF REALISE ]])</f>
        <v>0</v>
      </c>
      <c r="L24" s="55">
        <f>IF(Mat_outillage[[#This Row],[MOTIF]]="",0,Mat_outillage[[#This Row],[MONTANT DD ET AUTRES TAXES HTVA]])</f>
        <v>0</v>
      </c>
      <c r="M24" s="56">
        <f>SUM(Mat_outillage[[#This Row],[MONTANT CAF REJETE]:[MONTANT DD ET AUTRES TAXES HTVA REJETE]])</f>
        <v>0</v>
      </c>
      <c r="N24" s="54"/>
      <c r="O24" s="51"/>
      <c r="P24" s="49">
        <f>Mat_outillage[[#This Row],[COÛT TOTAL REALISE]]-Mat_outillage[[#This Row],[COÛT TOTAL REJET]]</f>
        <v>0</v>
      </c>
    </row>
    <row r="25" spans="1:16" ht="15.75" thickBot="1">
      <c r="A25" s="218" t="str">
        <f>IF(ISBLANK(Mat_outillage[[#This Row],[DATE]]),"",ROW(Mat_outillage[[#This Row],[NUM]])-ROW($A$19))</f>
        <v/>
      </c>
      <c r="B25" s="46"/>
      <c r="C25" s="128"/>
      <c r="D25" s="129"/>
      <c r="E25" s="128"/>
      <c r="F25" s="134"/>
      <c r="G25" s="142"/>
      <c r="H25" s="53">
        <f>SUM(Mat_outillage[[#This Row],[MONTANT CAF REALISE ]:[MONTANT DD ET AUTRES TAXES HTVA]])</f>
        <v>0</v>
      </c>
      <c r="I25" s="35"/>
      <c r="J25" s="119"/>
      <c r="K25" s="55">
        <f>IF(Mat_outillage[[#This Row],[MOTIF]]="",0,Mat_outillage[[#This Row],[MONTANT CAF REALISE ]])</f>
        <v>0</v>
      </c>
      <c r="L25" s="55">
        <f>IF(Mat_outillage[[#This Row],[MOTIF]]="",0,Mat_outillage[[#This Row],[MONTANT DD ET AUTRES TAXES HTVA]])</f>
        <v>0</v>
      </c>
      <c r="M25" s="56">
        <f>SUM(Mat_outillage[[#This Row],[MONTANT CAF REJETE]:[MONTANT DD ET AUTRES TAXES HTVA REJETE]])</f>
        <v>0</v>
      </c>
      <c r="N25" s="54"/>
      <c r="O25" s="51"/>
      <c r="P25" s="49">
        <f>Mat_outillage[[#This Row],[COÛT TOTAL REALISE]]-Mat_outillage[[#This Row],[COÛT TOTAL REJET]]</f>
        <v>0</v>
      </c>
    </row>
    <row r="26" spans="1:16" ht="15.75" thickBot="1">
      <c r="A26" s="218" t="str">
        <f>IF(ISBLANK(Mat_outillage[[#This Row],[DATE]]),"",ROW(Mat_outillage[[#This Row],[NUM]])-ROW($A$19))</f>
        <v/>
      </c>
      <c r="B26" s="46"/>
      <c r="C26" s="128"/>
      <c r="D26" s="129"/>
      <c r="E26" s="128"/>
      <c r="F26" s="134"/>
      <c r="G26" s="142"/>
      <c r="H26" s="53">
        <f>SUM(Mat_outillage[[#This Row],[MONTANT CAF REALISE ]:[MONTANT DD ET AUTRES TAXES HTVA]])</f>
        <v>0</v>
      </c>
      <c r="I26" s="35"/>
      <c r="J26" s="119"/>
      <c r="K26" s="55">
        <f>IF(Mat_outillage[[#This Row],[MOTIF]]="",0,Mat_outillage[[#This Row],[MONTANT CAF REALISE ]])</f>
        <v>0</v>
      </c>
      <c r="L26" s="55">
        <f>IF(Mat_outillage[[#This Row],[MOTIF]]="",0,Mat_outillage[[#This Row],[MONTANT DD ET AUTRES TAXES HTVA]])</f>
        <v>0</v>
      </c>
      <c r="M26" s="56">
        <f>SUM(Mat_outillage[[#This Row],[MONTANT CAF REJETE]:[MONTANT DD ET AUTRES TAXES HTVA REJETE]])</f>
        <v>0</v>
      </c>
      <c r="N26" s="54"/>
      <c r="O26" s="51"/>
      <c r="P26" s="49">
        <f>Mat_outillage[[#This Row],[COÛT TOTAL REALISE]]-Mat_outillage[[#This Row],[COÛT TOTAL REJET]]</f>
        <v>0</v>
      </c>
    </row>
    <row r="27" spans="1:16" ht="15.75" thickBot="1">
      <c r="A27" s="218" t="str">
        <f>IF(ISBLANK(Mat_outillage[[#This Row],[DATE]]),"",ROW(Mat_outillage[[#This Row],[NUM]])-ROW($A$19))</f>
        <v/>
      </c>
      <c r="B27" s="46"/>
      <c r="C27" s="128"/>
      <c r="D27" s="129"/>
      <c r="E27" s="128"/>
      <c r="F27" s="134"/>
      <c r="G27" s="142"/>
      <c r="H27" s="53">
        <f>SUM(Mat_outillage[[#This Row],[MONTANT CAF REALISE ]:[MONTANT DD ET AUTRES TAXES HTVA]])</f>
        <v>0</v>
      </c>
      <c r="I27" s="35"/>
      <c r="J27" s="119"/>
      <c r="K27" s="55">
        <f>IF(Mat_outillage[[#This Row],[MOTIF]]="",0,Mat_outillage[[#This Row],[MONTANT CAF REALISE ]])</f>
        <v>0</v>
      </c>
      <c r="L27" s="55">
        <f>IF(Mat_outillage[[#This Row],[MOTIF]]="",0,Mat_outillage[[#This Row],[MONTANT DD ET AUTRES TAXES HTVA]])</f>
        <v>0</v>
      </c>
      <c r="M27" s="56">
        <f>SUM(Mat_outillage[[#This Row],[MONTANT CAF REJETE]:[MONTANT DD ET AUTRES TAXES HTVA REJETE]])</f>
        <v>0</v>
      </c>
      <c r="N27" s="54"/>
      <c r="O27" s="51"/>
      <c r="P27" s="49">
        <f>Mat_outillage[[#This Row],[COÛT TOTAL REALISE]]-Mat_outillage[[#This Row],[COÛT TOTAL REJET]]</f>
        <v>0</v>
      </c>
    </row>
    <row r="28" spans="1:16" ht="15.75" thickBot="1">
      <c r="A28" s="218" t="str">
        <f>IF(ISBLANK(Mat_outillage[[#This Row],[DATE]]),"",ROW(Mat_outillage[[#This Row],[NUM]])-ROW($A$19))</f>
        <v/>
      </c>
      <c r="B28" s="46"/>
      <c r="C28" s="128"/>
      <c r="D28" s="129"/>
      <c r="E28" s="128"/>
      <c r="F28" s="134"/>
      <c r="G28" s="142"/>
      <c r="H28" s="53">
        <f>SUM(Mat_outillage[[#This Row],[MONTANT CAF REALISE ]:[MONTANT DD ET AUTRES TAXES HTVA]])</f>
        <v>0</v>
      </c>
      <c r="I28" s="35"/>
      <c r="J28" s="119"/>
      <c r="K28" s="55">
        <f>IF(Mat_outillage[[#This Row],[MOTIF]]="",0,Mat_outillage[[#This Row],[MONTANT CAF REALISE ]])</f>
        <v>0</v>
      </c>
      <c r="L28" s="55">
        <f>IF(Mat_outillage[[#This Row],[MOTIF]]="",0,Mat_outillage[[#This Row],[MONTANT DD ET AUTRES TAXES HTVA]])</f>
        <v>0</v>
      </c>
      <c r="M28" s="56">
        <f>SUM(Mat_outillage[[#This Row],[MONTANT CAF REJETE]:[MONTANT DD ET AUTRES TAXES HTVA REJETE]])</f>
        <v>0</v>
      </c>
      <c r="N28" s="54"/>
      <c r="O28" s="51"/>
      <c r="P28" s="49">
        <f>Mat_outillage[[#This Row],[COÛT TOTAL REALISE]]-Mat_outillage[[#This Row],[COÛT TOTAL REJET]]</f>
        <v>0</v>
      </c>
    </row>
    <row r="29" spans="1:16" ht="15.75" thickBot="1">
      <c r="A29" s="218" t="str">
        <f>IF(ISBLANK(Mat_outillage[[#This Row],[DATE]]),"",ROW(Mat_outillage[[#This Row],[NUM]])-ROW($A$19))</f>
        <v/>
      </c>
      <c r="B29" s="46"/>
      <c r="C29" s="128"/>
      <c r="D29" s="129"/>
      <c r="E29" s="128"/>
      <c r="F29" s="134"/>
      <c r="G29" s="142"/>
      <c r="H29" s="53">
        <f>SUM(Mat_outillage[[#This Row],[MONTANT CAF REALISE ]:[MONTANT DD ET AUTRES TAXES HTVA]])</f>
        <v>0</v>
      </c>
      <c r="I29" s="35"/>
      <c r="J29" s="119"/>
      <c r="K29" s="55">
        <f>IF(Mat_outillage[[#This Row],[MOTIF]]="",0,Mat_outillage[[#This Row],[MONTANT CAF REALISE ]])</f>
        <v>0</v>
      </c>
      <c r="L29" s="55">
        <f>IF(Mat_outillage[[#This Row],[MOTIF]]="",0,Mat_outillage[[#This Row],[MONTANT DD ET AUTRES TAXES HTVA]])</f>
        <v>0</v>
      </c>
      <c r="M29" s="56">
        <f>SUM(Mat_outillage[[#This Row],[MONTANT CAF REJETE]:[MONTANT DD ET AUTRES TAXES HTVA REJETE]])</f>
        <v>0</v>
      </c>
      <c r="N29" s="54"/>
      <c r="O29" s="51"/>
      <c r="P29" s="49">
        <f>Mat_outillage[[#This Row],[COÛT TOTAL REALISE]]-Mat_outillage[[#This Row],[COÛT TOTAL REJET]]</f>
        <v>0</v>
      </c>
    </row>
    <row r="30" spans="1:16" ht="15.75" thickBot="1">
      <c r="A30" s="218" t="str">
        <f>IF(ISBLANK(Mat_outillage[[#This Row],[DATE]]),"",ROW(Mat_outillage[[#This Row],[NUM]])-ROW($A$19))</f>
        <v/>
      </c>
      <c r="B30" s="46"/>
      <c r="C30" s="128"/>
      <c r="D30" s="129"/>
      <c r="E30" s="128"/>
      <c r="F30" s="134"/>
      <c r="G30" s="142"/>
      <c r="H30" s="53">
        <f>SUM(Mat_outillage[[#This Row],[MONTANT CAF REALISE ]:[MONTANT DD ET AUTRES TAXES HTVA]])</f>
        <v>0</v>
      </c>
      <c r="I30" s="35"/>
      <c r="J30" s="119"/>
      <c r="K30" s="55">
        <f>IF(Mat_outillage[[#This Row],[MOTIF]]="",0,Mat_outillage[[#This Row],[MONTANT CAF REALISE ]])</f>
        <v>0</v>
      </c>
      <c r="L30" s="55">
        <f>IF(Mat_outillage[[#This Row],[MOTIF]]="",0,Mat_outillage[[#This Row],[MONTANT DD ET AUTRES TAXES HTVA]])</f>
        <v>0</v>
      </c>
      <c r="M30" s="56">
        <f>SUM(Mat_outillage[[#This Row],[MONTANT CAF REJETE]:[MONTANT DD ET AUTRES TAXES HTVA REJETE]])</f>
        <v>0</v>
      </c>
      <c r="N30" s="54"/>
      <c r="O30" s="51"/>
      <c r="P30" s="49">
        <f>Mat_outillage[[#This Row],[COÛT TOTAL REALISE]]-Mat_outillage[[#This Row],[COÛT TOTAL REJET]]</f>
        <v>0</v>
      </c>
    </row>
    <row r="31" spans="1:16" ht="15.75" thickBot="1">
      <c r="A31" s="218" t="str">
        <f>IF(ISBLANK(Mat_outillage[[#This Row],[DATE]]),"",ROW(Mat_outillage[[#This Row],[NUM]])-ROW($A$19))</f>
        <v/>
      </c>
      <c r="B31" s="46"/>
      <c r="C31" s="128"/>
      <c r="D31" s="129"/>
      <c r="E31" s="128"/>
      <c r="F31" s="134"/>
      <c r="G31" s="142"/>
      <c r="H31" s="53">
        <f>SUM(Mat_outillage[[#This Row],[MONTANT CAF REALISE ]:[MONTANT DD ET AUTRES TAXES HTVA]])</f>
        <v>0</v>
      </c>
      <c r="I31" s="35"/>
      <c r="J31" s="119"/>
      <c r="K31" s="55">
        <f>IF(Mat_outillage[[#This Row],[MOTIF]]="",0,Mat_outillage[[#This Row],[MONTANT CAF REALISE ]])</f>
        <v>0</v>
      </c>
      <c r="L31" s="55">
        <f>IF(Mat_outillage[[#This Row],[MOTIF]]="",0,Mat_outillage[[#This Row],[MONTANT DD ET AUTRES TAXES HTVA]])</f>
        <v>0</v>
      </c>
      <c r="M31" s="56">
        <f>SUM(Mat_outillage[[#This Row],[MONTANT CAF REJETE]:[MONTANT DD ET AUTRES TAXES HTVA REJETE]])</f>
        <v>0</v>
      </c>
      <c r="N31" s="54"/>
      <c r="O31" s="51"/>
      <c r="P31" s="49">
        <f>Mat_outillage[[#This Row],[COÛT TOTAL REALISE]]-Mat_outillage[[#This Row],[COÛT TOTAL REJET]]</f>
        <v>0</v>
      </c>
    </row>
    <row r="32" spans="1:16" ht="15.75" thickBot="1">
      <c r="A32" s="218" t="str">
        <f>IF(ISBLANK(Mat_outillage[[#This Row],[DATE]]),"",ROW(Mat_outillage[[#This Row],[NUM]])-ROW($A$19))</f>
        <v/>
      </c>
      <c r="B32" s="46"/>
      <c r="C32" s="128"/>
      <c r="D32" s="129"/>
      <c r="E32" s="128"/>
      <c r="F32" s="134"/>
      <c r="G32" s="142"/>
      <c r="H32" s="53">
        <f>SUM(Mat_outillage[[#This Row],[MONTANT CAF REALISE ]:[MONTANT DD ET AUTRES TAXES HTVA]])</f>
        <v>0</v>
      </c>
      <c r="I32" s="35"/>
      <c r="J32" s="119"/>
      <c r="K32" s="55">
        <f>IF(Mat_outillage[[#This Row],[MOTIF]]="",0,Mat_outillage[[#This Row],[MONTANT CAF REALISE ]])</f>
        <v>0</v>
      </c>
      <c r="L32" s="55">
        <f>IF(Mat_outillage[[#This Row],[MOTIF]]="",0,Mat_outillage[[#This Row],[MONTANT DD ET AUTRES TAXES HTVA]])</f>
        <v>0</v>
      </c>
      <c r="M32" s="56">
        <f>SUM(Mat_outillage[[#This Row],[MONTANT CAF REJETE]:[MONTANT DD ET AUTRES TAXES HTVA REJETE]])</f>
        <v>0</v>
      </c>
      <c r="N32" s="54"/>
      <c r="O32" s="51"/>
      <c r="P32" s="49">
        <f>Mat_outillage[[#This Row],[COÛT TOTAL REALISE]]-Mat_outillage[[#This Row],[COÛT TOTAL REJET]]</f>
        <v>0</v>
      </c>
    </row>
    <row r="33" spans="1:16" ht="15.75" thickBot="1">
      <c r="A33" s="218" t="str">
        <f>IF(ISBLANK(Mat_outillage[[#This Row],[DATE]]),"",ROW(Mat_outillage[[#This Row],[NUM]])-ROW($A$19))</f>
        <v/>
      </c>
      <c r="B33" s="46"/>
      <c r="C33" s="128"/>
      <c r="D33" s="129"/>
      <c r="E33" s="128"/>
      <c r="F33" s="134"/>
      <c r="G33" s="142"/>
      <c r="H33" s="53">
        <f>SUM(Mat_outillage[[#This Row],[MONTANT CAF REALISE ]:[MONTANT DD ET AUTRES TAXES HTVA]])</f>
        <v>0</v>
      </c>
      <c r="I33" s="35"/>
      <c r="J33" s="119"/>
      <c r="K33" s="55">
        <f>IF(Mat_outillage[[#This Row],[MOTIF]]="",0,Mat_outillage[[#This Row],[MONTANT CAF REALISE ]])</f>
        <v>0</v>
      </c>
      <c r="L33" s="55">
        <f>IF(Mat_outillage[[#This Row],[MOTIF]]="",0,Mat_outillage[[#This Row],[MONTANT DD ET AUTRES TAXES HTVA]])</f>
        <v>0</v>
      </c>
      <c r="M33" s="56">
        <f>SUM(Mat_outillage[[#This Row],[MONTANT CAF REJETE]:[MONTANT DD ET AUTRES TAXES HTVA REJETE]])</f>
        <v>0</v>
      </c>
      <c r="N33" s="54"/>
      <c r="O33" s="51"/>
      <c r="P33" s="49">
        <f>Mat_outillage[[#This Row],[COÛT TOTAL REALISE]]-Mat_outillage[[#This Row],[COÛT TOTAL REJET]]</f>
        <v>0</v>
      </c>
    </row>
    <row r="34" spans="1:16" ht="15.75" thickBot="1">
      <c r="A34" s="218" t="str">
        <f>IF(ISBLANK(Mat_outillage[[#This Row],[DATE]]),"",ROW(Mat_outillage[[#This Row],[NUM]])-ROW($A$19))</f>
        <v/>
      </c>
      <c r="B34" s="46"/>
      <c r="C34" s="128"/>
      <c r="D34" s="129"/>
      <c r="E34" s="128"/>
      <c r="F34" s="134"/>
      <c r="G34" s="142"/>
      <c r="H34" s="53">
        <f>SUM(Mat_outillage[[#This Row],[MONTANT CAF REALISE ]:[MONTANT DD ET AUTRES TAXES HTVA]])</f>
        <v>0</v>
      </c>
      <c r="I34" s="35"/>
      <c r="J34" s="119"/>
      <c r="K34" s="55">
        <f>IF(Mat_outillage[[#This Row],[MOTIF]]="",0,Mat_outillage[[#This Row],[MONTANT CAF REALISE ]])</f>
        <v>0</v>
      </c>
      <c r="L34" s="55">
        <f>IF(Mat_outillage[[#This Row],[MOTIF]]="",0,Mat_outillage[[#This Row],[MONTANT DD ET AUTRES TAXES HTVA]])</f>
        <v>0</v>
      </c>
      <c r="M34" s="56">
        <f>SUM(Mat_outillage[[#This Row],[MONTANT CAF REJETE]:[MONTANT DD ET AUTRES TAXES HTVA REJETE]])</f>
        <v>0</v>
      </c>
      <c r="N34" s="54"/>
      <c r="O34" s="51"/>
      <c r="P34" s="49">
        <f>Mat_outillage[[#This Row],[COÛT TOTAL REALISE]]-Mat_outillage[[#This Row],[COÛT TOTAL REJET]]</f>
        <v>0</v>
      </c>
    </row>
    <row r="35" spans="1:16" ht="15.75" thickBot="1">
      <c r="A35" s="218" t="str">
        <f>IF(ISBLANK(Mat_outillage[[#This Row],[DATE]]),"",ROW(Mat_outillage[[#This Row],[NUM]])-ROW($A$19))</f>
        <v/>
      </c>
      <c r="B35" s="46"/>
      <c r="C35" s="128"/>
      <c r="D35" s="129"/>
      <c r="E35" s="128"/>
      <c r="F35" s="134"/>
      <c r="G35" s="142"/>
      <c r="H35" s="53">
        <f>SUM(Mat_outillage[[#This Row],[MONTANT CAF REALISE ]:[MONTANT DD ET AUTRES TAXES HTVA]])</f>
        <v>0</v>
      </c>
      <c r="I35" s="35"/>
      <c r="J35" s="119"/>
      <c r="K35" s="55">
        <f>IF(Mat_outillage[[#This Row],[MOTIF]]="",0,Mat_outillage[[#This Row],[MONTANT CAF REALISE ]])</f>
        <v>0</v>
      </c>
      <c r="L35" s="55">
        <f>IF(Mat_outillage[[#This Row],[MOTIF]]="",0,Mat_outillage[[#This Row],[MONTANT DD ET AUTRES TAXES HTVA]])</f>
        <v>0</v>
      </c>
      <c r="M35" s="56">
        <f>SUM(Mat_outillage[[#This Row],[MONTANT CAF REJETE]:[MONTANT DD ET AUTRES TAXES HTVA REJETE]])</f>
        <v>0</v>
      </c>
      <c r="N35" s="54"/>
      <c r="O35" s="51"/>
      <c r="P35" s="49">
        <f>Mat_outillage[[#This Row],[COÛT TOTAL REALISE]]-Mat_outillage[[#This Row],[COÛT TOTAL REJET]]</f>
        <v>0</v>
      </c>
    </row>
    <row r="36" spans="1:16" ht="15.75" thickBot="1">
      <c r="A36" s="218" t="str">
        <f>IF(ISBLANK(Mat_outillage[[#This Row],[DATE]]),"",ROW(Mat_outillage[[#This Row],[NUM]])-ROW($A$19))</f>
        <v/>
      </c>
      <c r="B36" s="46"/>
      <c r="C36" s="128"/>
      <c r="D36" s="129"/>
      <c r="E36" s="128"/>
      <c r="F36" s="134"/>
      <c r="G36" s="142"/>
      <c r="H36" s="53">
        <f>SUM(Mat_outillage[[#This Row],[MONTANT CAF REALISE ]:[MONTANT DD ET AUTRES TAXES HTVA]])</f>
        <v>0</v>
      </c>
      <c r="I36" s="35"/>
      <c r="J36" s="119"/>
      <c r="K36" s="55">
        <f>IF(Mat_outillage[[#This Row],[MOTIF]]="",0,Mat_outillage[[#This Row],[MONTANT CAF REALISE ]])</f>
        <v>0</v>
      </c>
      <c r="L36" s="55">
        <f>IF(Mat_outillage[[#This Row],[MOTIF]]="",0,Mat_outillage[[#This Row],[MONTANT DD ET AUTRES TAXES HTVA]])</f>
        <v>0</v>
      </c>
      <c r="M36" s="56">
        <f>SUM(Mat_outillage[[#This Row],[MONTANT CAF REJETE]:[MONTANT DD ET AUTRES TAXES HTVA REJETE]])</f>
        <v>0</v>
      </c>
      <c r="N36" s="54"/>
      <c r="O36" s="51"/>
      <c r="P36" s="49">
        <f>Mat_outillage[[#This Row],[COÛT TOTAL REALISE]]-Mat_outillage[[#This Row],[COÛT TOTAL REJET]]</f>
        <v>0</v>
      </c>
    </row>
    <row r="37" spans="1:16" ht="15.75" thickBot="1">
      <c r="A37" s="218" t="str">
        <f>IF(ISBLANK(Mat_outillage[[#This Row],[DATE]]),"",ROW(Mat_outillage[[#This Row],[NUM]])-ROW($A$19))</f>
        <v/>
      </c>
      <c r="B37" s="46"/>
      <c r="C37" s="128"/>
      <c r="D37" s="129"/>
      <c r="E37" s="128"/>
      <c r="F37" s="134"/>
      <c r="G37" s="142"/>
      <c r="H37" s="53">
        <f>SUM(Mat_outillage[[#This Row],[MONTANT CAF REALISE ]:[MONTANT DD ET AUTRES TAXES HTVA]])</f>
        <v>0</v>
      </c>
      <c r="I37" s="35"/>
      <c r="J37" s="119"/>
      <c r="K37" s="55">
        <f>IF(Mat_outillage[[#This Row],[MOTIF]]="",0,Mat_outillage[[#This Row],[MONTANT CAF REALISE ]])</f>
        <v>0</v>
      </c>
      <c r="L37" s="55">
        <f>IF(Mat_outillage[[#This Row],[MOTIF]]="",0,Mat_outillage[[#This Row],[MONTANT DD ET AUTRES TAXES HTVA]])</f>
        <v>0</v>
      </c>
      <c r="M37" s="56">
        <f>SUM(Mat_outillage[[#This Row],[MONTANT CAF REJETE]:[MONTANT DD ET AUTRES TAXES HTVA REJETE]])</f>
        <v>0</v>
      </c>
      <c r="N37" s="54"/>
      <c r="O37" s="51"/>
      <c r="P37" s="49">
        <f>Mat_outillage[[#This Row],[COÛT TOTAL REALISE]]-Mat_outillage[[#This Row],[COÛT TOTAL REJET]]</f>
        <v>0</v>
      </c>
    </row>
    <row r="38" spans="1:16" ht="15.75" thickBot="1">
      <c r="A38" s="218" t="str">
        <f>IF(ISBLANK(Mat_outillage[[#This Row],[DATE]]),"",ROW(Mat_outillage[[#This Row],[NUM]])-ROW($A$19))</f>
        <v/>
      </c>
      <c r="B38" s="46"/>
      <c r="C38" s="128"/>
      <c r="D38" s="129"/>
      <c r="E38" s="128"/>
      <c r="F38" s="134"/>
      <c r="G38" s="142"/>
      <c r="H38" s="53">
        <f>SUM(Mat_outillage[[#This Row],[MONTANT CAF REALISE ]:[MONTANT DD ET AUTRES TAXES HTVA]])</f>
        <v>0</v>
      </c>
      <c r="I38" s="35"/>
      <c r="J38" s="119"/>
      <c r="K38" s="55">
        <f>IF(Mat_outillage[[#This Row],[MOTIF]]="",0,Mat_outillage[[#This Row],[MONTANT CAF REALISE ]])</f>
        <v>0</v>
      </c>
      <c r="L38" s="55">
        <f>IF(Mat_outillage[[#This Row],[MOTIF]]="",0,Mat_outillage[[#This Row],[MONTANT DD ET AUTRES TAXES HTVA]])</f>
        <v>0</v>
      </c>
      <c r="M38" s="56">
        <f>SUM(Mat_outillage[[#This Row],[MONTANT CAF REJETE]:[MONTANT DD ET AUTRES TAXES HTVA REJETE]])</f>
        <v>0</v>
      </c>
      <c r="N38" s="54"/>
      <c r="O38" s="51"/>
      <c r="P38" s="49">
        <f>Mat_outillage[[#This Row],[COÛT TOTAL REALISE]]-Mat_outillage[[#This Row],[COÛT TOTAL REJET]]</f>
        <v>0</v>
      </c>
    </row>
    <row r="39" spans="1:16" ht="15.75" thickBot="1">
      <c r="A39" s="218" t="str">
        <f>IF(ISBLANK(Mat_outillage[[#This Row],[DATE]]),"",ROW(Mat_outillage[[#This Row],[NUM]])-ROW($A$19))</f>
        <v/>
      </c>
      <c r="B39" s="46"/>
      <c r="C39" s="128"/>
      <c r="D39" s="129"/>
      <c r="E39" s="128"/>
      <c r="F39" s="134"/>
      <c r="G39" s="142"/>
      <c r="H39" s="53">
        <f>SUM(Mat_outillage[[#This Row],[MONTANT CAF REALISE ]:[MONTANT DD ET AUTRES TAXES HTVA]])</f>
        <v>0</v>
      </c>
      <c r="I39" s="35"/>
      <c r="J39" s="119"/>
      <c r="K39" s="55">
        <f>IF(Mat_outillage[[#This Row],[MOTIF]]="",0,Mat_outillage[[#This Row],[MONTANT CAF REALISE ]])</f>
        <v>0</v>
      </c>
      <c r="L39" s="55">
        <f>IF(Mat_outillage[[#This Row],[MOTIF]]="",0,Mat_outillage[[#This Row],[MONTANT DD ET AUTRES TAXES HTVA]])</f>
        <v>0</v>
      </c>
      <c r="M39" s="56">
        <f>SUM(Mat_outillage[[#This Row],[MONTANT CAF REJETE]:[MONTANT DD ET AUTRES TAXES HTVA REJETE]])</f>
        <v>0</v>
      </c>
      <c r="N39" s="54"/>
      <c r="O39" s="51"/>
      <c r="P39" s="49">
        <f>Mat_outillage[[#This Row],[COÛT TOTAL REALISE]]-Mat_outillage[[#This Row],[COÛT TOTAL REJET]]</f>
        <v>0</v>
      </c>
    </row>
    <row r="40" spans="1:16" ht="15.75" thickBot="1">
      <c r="A40" s="218" t="str">
        <f>IF(ISBLANK(Mat_outillage[[#This Row],[DATE]]),"",ROW(Mat_outillage[[#This Row],[NUM]])-ROW($A$19))</f>
        <v/>
      </c>
      <c r="B40" s="46"/>
      <c r="C40" s="128"/>
      <c r="D40" s="129"/>
      <c r="E40" s="128"/>
      <c r="F40" s="134"/>
      <c r="G40" s="142"/>
      <c r="H40" s="53">
        <f>SUM(Mat_outillage[[#This Row],[MONTANT CAF REALISE ]:[MONTANT DD ET AUTRES TAXES HTVA]])</f>
        <v>0</v>
      </c>
      <c r="I40" s="35"/>
      <c r="J40" s="119"/>
      <c r="K40" s="55">
        <f>IF(Mat_outillage[[#This Row],[MOTIF]]="",0,Mat_outillage[[#This Row],[MONTANT CAF REALISE ]])</f>
        <v>0</v>
      </c>
      <c r="L40" s="55">
        <f>IF(Mat_outillage[[#This Row],[MOTIF]]="",0,Mat_outillage[[#This Row],[MONTANT DD ET AUTRES TAXES HTVA]])</f>
        <v>0</v>
      </c>
      <c r="M40" s="56">
        <f>SUM(Mat_outillage[[#This Row],[MONTANT CAF REJETE]:[MONTANT DD ET AUTRES TAXES HTVA REJETE]])</f>
        <v>0</v>
      </c>
      <c r="N40" s="54"/>
      <c r="O40" s="51"/>
      <c r="P40" s="49">
        <f>Mat_outillage[[#This Row],[COÛT TOTAL REALISE]]-Mat_outillage[[#This Row],[COÛT TOTAL REJET]]</f>
        <v>0</v>
      </c>
    </row>
    <row r="41" spans="1:16" ht="15.75" thickBot="1">
      <c r="A41" s="218" t="str">
        <f>IF(ISBLANK(Mat_outillage[[#This Row],[DATE]]),"",ROW(Mat_outillage[[#This Row],[NUM]])-ROW($A$19))</f>
        <v/>
      </c>
      <c r="B41" s="46"/>
      <c r="C41" s="128"/>
      <c r="D41" s="129"/>
      <c r="E41" s="128"/>
      <c r="F41" s="134"/>
      <c r="G41" s="142"/>
      <c r="H41" s="53">
        <f>SUM(Mat_outillage[[#This Row],[MONTANT CAF REALISE ]:[MONTANT DD ET AUTRES TAXES HTVA]])</f>
        <v>0</v>
      </c>
      <c r="I41" s="35"/>
      <c r="J41" s="119"/>
      <c r="K41" s="55">
        <f>IF(Mat_outillage[[#This Row],[MOTIF]]="",0,Mat_outillage[[#This Row],[MONTANT CAF REALISE ]])</f>
        <v>0</v>
      </c>
      <c r="L41" s="55">
        <f>IF(Mat_outillage[[#This Row],[MOTIF]]="",0,Mat_outillage[[#This Row],[MONTANT DD ET AUTRES TAXES HTVA]])</f>
        <v>0</v>
      </c>
      <c r="M41" s="56">
        <f>SUM(Mat_outillage[[#This Row],[MONTANT CAF REJETE]:[MONTANT DD ET AUTRES TAXES HTVA REJETE]])</f>
        <v>0</v>
      </c>
      <c r="N41" s="54"/>
      <c r="O41" s="51"/>
      <c r="P41" s="49">
        <f>Mat_outillage[[#This Row],[COÛT TOTAL REALISE]]-Mat_outillage[[#This Row],[COÛT TOTAL REJET]]</f>
        <v>0</v>
      </c>
    </row>
    <row r="42" spans="1:16" ht="15.75" thickBot="1">
      <c r="A42" s="218" t="str">
        <f>IF(ISBLANK(Mat_outillage[[#This Row],[DATE]]),"",ROW(Mat_outillage[[#This Row],[NUM]])-ROW($A$19))</f>
        <v/>
      </c>
      <c r="B42" s="46"/>
      <c r="C42" s="128"/>
      <c r="D42" s="129"/>
      <c r="E42" s="128"/>
      <c r="F42" s="134"/>
      <c r="G42" s="142"/>
      <c r="H42" s="53">
        <f>SUM(Mat_outillage[[#This Row],[MONTANT CAF REALISE ]:[MONTANT DD ET AUTRES TAXES HTVA]])</f>
        <v>0</v>
      </c>
      <c r="I42" s="35"/>
      <c r="J42" s="119"/>
      <c r="K42" s="55">
        <f>IF(Mat_outillage[[#This Row],[MOTIF]]="",0,Mat_outillage[[#This Row],[MONTANT CAF REALISE ]])</f>
        <v>0</v>
      </c>
      <c r="L42" s="55">
        <f>IF(Mat_outillage[[#This Row],[MOTIF]]="",0,Mat_outillage[[#This Row],[MONTANT DD ET AUTRES TAXES HTVA]])</f>
        <v>0</v>
      </c>
      <c r="M42" s="56">
        <f>SUM(Mat_outillage[[#This Row],[MONTANT CAF REJETE]:[MONTANT DD ET AUTRES TAXES HTVA REJETE]])</f>
        <v>0</v>
      </c>
      <c r="N42" s="54"/>
      <c r="O42" s="51"/>
      <c r="P42" s="49">
        <f>Mat_outillage[[#This Row],[COÛT TOTAL REALISE]]-Mat_outillage[[#This Row],[COÛT TOTAL REJET]]</f>
        <v>0</v>
      </c>
    </row>
    <row r="43" spans="1:16" ht="15.75" thickBot="1">
      <c r="A43" s="218" t="str">
        <f>IF(ISBLANK(Mat_outillage[[#This Row],[DATE]]),"",ROW(Mat_outillage[[#This Row],[NUM]])-ROW($A$19))</f>
        <v/>
      </c>
      <c r="B43" s="46"/>
      <c r="C43" s="128"/>
      <c r="D43" s="129"/>
      <c r="E43" s="128"/>
      <c r="F43" s="134"/>
      <c r="G43" s="142"/>
      <c r="H43" s="53">
        <f>SUM(Mat_outillage[[#This Row],[MONTANT CAF REALISE ]:[MONTANT DD ET AUTRES TAXES HTVA]])</f>
        <v>0</v>
      </c>
      <c r="I43" s="35"/>
      <c r="J43" s="119"/>
      <c r="K43" s="55">
        <f>IF(Mat_outillage[[#This Row],[MOTIF]]="",0,Mat_outillage[[#This Row],[MONTANT CAF REALISE ]])</f>
        <v>0</v>
      </c>
      <c r="L43" s="55">
        <f>IF(Mat_outillage[[#This Row],[MOTIF]]="",0,Mat_outillage[[#This Row],[MONTANT DD ET AUTRES TAXES HTVA]])</f>
        <v>0</v>
      </c>
      <c r="M43" s="56">
        <f>SUM(Mat_outillage[[#This Row],[MONTANT CAF REJETE]:[MONTANT DD ET AUTRES TAXES HTVA REJETE]])</f>
        <v>0</v>
      </c>
      <c r="N43" s="54"/>
      <c r="O43" s="51"/>
      <c r="P43" s="49">
        <f>Mat_outillage[[#This Row],[COÛT TOTAL REALISE]]-Mat_outillage[[#This Row],[COÛT TOTAL REJET]]</f>
        <v>0</v>
      </c>
    </row>
    <row r="44" spans="1:16" ht="15.75" thickBot="1">
      <c r="A44" s="218" t="str">
        <f>IF(ISBLANK(Mat_outillage[[#This Row],[DATE]]),"",ROW(Mat_outillage[[#This Row],[NUM]])-ROW($A$19))</f>
        <v/>
      </c>
      <c r="B44" s="46"/>
      <c r="C44" s="128"/>
      <c r="D44" s="129"/>
      <c r="E44" s="128"/>
      <c r="F44" s="134"/>
      <c r="G44" s="142"/>
      <c r="H44" s="53">
        <f>SUM(Mat_outillage[[#This Row],[MONTANT CAF REALISE ]:[MONTANT DD ET AUTRES TAXES HTVA]])</f>
        <v>0</v>
      </c>
      <c r="I44" s="35"/>
      <c r="J44" s="119"/>
      <c r="K44" s="55">
        <f>IF(Mat_outillage[[#This Row],[MOTIF]]="",0,Mat_outillage[[#This Row],[MONTANT CAF REALISE ]])</f>
        <v>0</v>
      </c>
      <c r="L44" s="55">
        <f>IF(Mat_outillage[[#This Row],[MOTIF]]="",0,Mat_outillage[[#This Row],[MONTANT DD ET AUTRES TAXES HTVA]])</f>
        <v>0</v>
      </c>
      <c r="M44" s="56">
        <f>SUM(Mat_outillage[[#This Row],[MONTANT CAF REJETE]:[MONTANT DD ET AUTRES TAXES HTVA REJETE]])</f>
        <v>0</v>
      </c>
      <c r="N44" s="54"/>
      <c r="O44" s="51"/>
      <c r="P44" s="49">
        <f>Mat_outillage[[#This Row],[COÛT TOTAL REALISE]]-Mat_outillage[[#This Row],[COÛT TOTAL REJET]]</f>
        <v>0</v>
      </c>
    </row>
    <row r="45" spans="1:16" ht="15.75" thickBot="1">
      <c r="A45" s="218" t="str">
        <f>IF(ISBLANK(Mat_outillage[[#This Row],[DATE]]),"",ROW(Mat_outillage[[#This Row],[NUM]])-ROW($A$19))</f>
        <v/>
      </c>
      <c r="B45" s="46"/>
      <c r="C45" s="128"/>
      <c r="D45" s="129"/>
      <c r="E45" s="128"/>
      <c r="F45" s="134"/>
      <c r="G45" s="142"/>
      <c r="H45" s="53">
        <f>SUM(Mat_outillage[[#This Row],[MONTANT CAF REALISE ]:[MONTANT DD ET AUTRES TAXES HTVA]])</f>
        <v>0</v>
      </c>
      <c r="I45" s="35"/>
      <c r="J45" s="119"/>
      <c r="K45" s="55">
        <f>IF(Mat_outillage[[#This Row],[MOTIF]]="",0,Mat_outillage[[#This Row],[MONTANT CAF REALISE ]])</f>
        <v>0</v>
      </c>
      <c r="L45" s="55">
        <f>IF(Mat_outillage[[#This Row],[MOTIF]]="",0,Mat_outillage[[#This Row],[MONTANT DD ET AUTRES TAXES HTVA]])</f>
        <v>0</v>
      </c>
      <c r="M45" s="56">
        <f>SUM(Mat_outillage[[#This Row],[MONTANT CAF REJETE]:[MONTANT DD ET AUTRES TAXES HTVA REJETE]])</f>
        <v>0</v>
      </c>
      <c r="N45" s="54"/>
      <c r="O45" s="51"/>
      <c r="P45" s="49">
        <f>Mat_outillage[[#This Row],[COÛT TOTAL REALISE]]-Mat_outillage[[#This Row],[COÛT TOTAL REJET]]</f>
        <v>0</v>
      </c>
    </row>
    <row r="46" spans="1:16" ht="15.75" thickBot="1">
      <c r="A46" s="218" t="str">
        <f>IF(ISBLANK(Mat_outillage[[#This Row],[DATE]]),"",ROW(Mat_outillage[[#This Row],[NUM]])-ROW($A$19))</f>
        <v/>
      </c>
      <c r="B46" s="46"/>
      <c r="C46" s="128"/>
      <c r="D46" s="129"/>
      <c r="E46" s="128"/>
      <c r="F46" s="134"/>
      <c r="G46" s="142"/>
      <c r="H46" s="53">
        <f>SUM(Mat_outillage[[#This Row],[MONTANT CAF REALISE ]:[MONTANT DD ET AUTRES TAXES HTVA]])</f>
        <v>0</v>
      </c>
      <c r="I46" s="35"/>
      <c r="J46" s="119"/>
      <c r="K46" s="55">
        <f>IF(Mat_outillage[[#This Row],[MOTIF]]="",0,Mat_outillage[[#This Row],[MONTANT CAF REALISE ]])</f>
        <v>0</v>
      </c>
      <c r="L46" s="55">
        <f>IF(Mat_outillage[[#This Row],[MOTIF]]="",0,Mat_outillage[[#This Row],[MONTANT DD ET AUTRES TAXES HTVA]])</f>
        <v>0</v>
      </c>
      <c r="M46" s="56">
        <f>SUM(Mat_outillage[[#This Row],[MONTANT CAF REJETE]:[MONTANT DD ET AUTRES TAXES HTVA REJETE]])</f>
        <v>0</v>
      </c>
      <c r="N46" s="54"/>
      <c r="O46" s="51"/>
      <c r="P46" s="49">
        <f>Mat_outillage[[#This Row],[COÛT TOTAL REALISE]]-Mat_outillage[[#This Row],[COÛT TOTAL REJET]]</f>
        <v>0</v>
      </c>
    </row>
    <row r="47" spans="1:16" ht="15.75" thickBot="1">
      <c r="A47" s="218" t="str">
        <f>IF(ISBLANK(Mat_outillage[[#This Row],[DATE]]),"",ROW(Mat_outillage[[#This Row],[NUM]])-ROW($A$19))</f>
        <v/>
      </c>
      <c r="B47" s="46"/>
      <c r="C47" s="128"/>
      <c r="D47" s="129"/>
      <c r="E47" s="128"/>
      <c r="F47" s="134"/>
      <c r="G47" s="142"/>
      <c r="H47" s="53">
        <f>SUM(Mat_outillage[[#This Row],[MONTANT CAF REALISE ]:[MONTANT DD ET AUTRES TAXES HTVA]])</f>
        <v>0</v>
      </c>
      <c r="I47" s="35"/>
      <c r="J47" s="119"/>
      <c r="K47" s="55">
        <f>IF(Mat_outillage[[#This Row],[MOTIF]]="",0,Mat_outillage[[#This Row],[MONTANT CAF REALISE ]])</f>
        <v>0</v>
      </c>
      <c r="L47" s="55">
        <f>IF(Mat_outillage[[#This Row],[MOTIF]]="",0,Mat_outillage[[#This Row],[MONTANT DD ET AUTRES TAXES HTVA]])</f>
        <v>0</v>
      </c>
      <c r="M47" s="56">
        <f>SUM(Mat_outillage[[#This Row],[MONTANT CAF REJETE]:[MONTANT DD ET AUTRES TAXES HTVA REJETE]])</f>
        <v>0</v>
      </c>
      <c r="N47" s="54"/>
      <c r="O47" s="51"/>
      <c r="P47" s="49">
        <f>Mat_outillage[[#This Row],[COÛT TOTAL REALISE]]-Mat_outillage[[#This Row],[COÛT TOTAL REJET]]</f>
        <v>0</v>
      </c>
    </row>
    <row r="48" spans="1:16" ht="15.75" thickBot="1">
      <c r="A48" s="218" t="str">
        <f>IF(ISBLANK(Mat_outillage[[#This Row],[DATE]]),"",ROW(Mat_outillage[[#This Row],[NUM]])-ROW($A$19))</f>
        <v/>
      </c>
      <c r="B48" s="46"/>
      <c r="C48" s="128"/>
      <c r="D48" s="129"/>
      <c r="E48" s="128"/>
      <c r="F48" s="134"/>
      <c r="G48" s="142"/>
      <c r="H48" s="53">
        <f>SUM(Mat_outillage[[#This Row],[MONTANT CAF REALISE ]:[MONTANT DD ET AUTRES TAXES HTVA]])</f>
        <v>0</v>
      </c>
      <c r="I48" s="35"/>
      <c r="J48" s="119"/>
      <c r="K48" s="55">
        <f>IF(Mat_outillage[[#This Row],[MOTIF]]="",0,Mat_outillage[[#This Row],[MONTANT CAF REALISE ]])</f>
        <v>0</v>
      </c>
      <c r="L48" s="55">
        <f>IF(Mat_outillage[[#This Row],[MOTIF]]="",0,Mat_outillage[[#This Row],[MONTANT DD ET AUTRES TAXES HTVA]])</f>
        <v>0</v>
      </c>
      <c r="M48" s="56">
        <f>SUM(Mat_outillage[[#This Row],[MONTANT CAF REJETE]:[MONTANT DD ET AUTRES TAXES HTVA REJETE]])</f>
        <v>0</v>
      </c>
      <c r="N48" s="54"/>
      <c r="O48" s="51"/>
      <c r="P48" s="49">
        <f>Mat_outillage[[#This Row],[COÛT TOTAL REALISE]]-Mat_outillage[[#This Row],[COÛT TOTAL REJET]]</f>
        <v>0</v>
      </c>
    </row>
    <row r="49" spans="1:16" ht="15.75" thickBot="1">
      <c r="A49" s="218" t="str">
        <f>IF(ISBLANK(Mat_outillage[[#This Row],[DATE]]),"",ROW(Mat_outillage[[#This Row],[NUM]])-ROW($A$19))</f>
        <v/>
      </c>
      <c r="B49" s="46"/>
      <c r="C49" s="128"/>
      <c r="D49" s="129"/>
      <c r="E49" s="128"/>
      <c r="F49" s="134"/>
      <c r="G49" s="142"/>
      <c r="H49" s="53">
        <f>SUM(Mat_outillage[[#This Row],[MONTANT CAF REALISE ]:[MONTANT DD ET AUTRES TAXES HTVA]])</f>
        <v>0</v>
      </c>
      <c r="I49" s="35"/>
      <c r="J49" s="119"/>
      <c r="K49" s="55">
        <f>IF(Mat_outillage[[#This Row],[MOTIF]]="",0,Mat_outillage[[#This Row],[MONTANT CAF REALISE ]])</f>
        <v>0</v>
      </c>
      <c r="L49" s="55">
        <f>IF(Mat_outillage[[#This Row],[MOTIF]]="",0,Mat_outillage[[#This Row],[MONTANT DD ET AUTRES TAXES HTVA]])</f>
        <v>0</v>
      </c>
      <c r="M49" s="56">
        <f>SUM(Mat_outillage[[#This Row],[MONTANT CAF REJETE]:[MONTANT DD ET AUTRES TAXES HTVA REJETE]])</f>
        <v>0</v>
      </c>
      <c r="N49" s="54"/>
      <c r="O49" s="51"/>
      <c r="P49" s="49">
        <f>Mat_outillage[[#This Row],[COÛT TOTAL REALISE]]-Mat_outillage[[#This Row],[COÛT TOTAL REJET]]</f>
        <v>0</v>
      </c>
    </row>
    <row r="50" spans="1:16" ht="15.75" thickBot="1">
      <c r="A50" s="218" t="str">
        <f>IF(ISBLANK(Mat_outillage[[#This Row],[DATE]]),"",ROW(Mat_outillage[[#This Row],[NUM]])-ROW($A$19))</f>
        <v/>
      </c>
      <c r="B50" s="46"/>
      <c r="C50" s="128"/>
      <c r="D50" s="129"/>
      <c r="E50" s="128"/>
      <c r="F50" s="134"/>
      <c r="G50" s="142"/>
      <c r="H50" s="53">
        <f>SUM(Mat_outillage[[#This Row],[MONTANT CAF REALISE ]:[MONTANT DD ET AUTRES TAXES HTVA]])</f>
        <v>0</v>
      </c>
      <c r="I50" s="35"/>
      <c r="J50" s="119"/>
      <c r="K50" s="55">
        <f>IF(Mat_outillage[[#This Row],[MOTIF]]="",0,Mat_outillage[[#This Row],[MONTANT CAF REALISE ]])</f>
        <v>0</v>
      </c>
      <c r="L50" s="55">
        <f>IF(Mat_outillage[[#This Row],[MOTIF]]="",0,Mat_outillage[[#This Row],[MONTANT DD ET AUTRES TAXES HTVA]])</f>
        <v>0</v>
      </c>
      <c r="M50" s="56">
        <f>SUM(Mat_outillage[[#This Row],[MONTANT CAF REJETE]:[MONTANT DD ET AUTRES TAXES HTVA REJETE]])</f>
        <v>0</v>
      </c>
      <c r="N50" s="54"/>
      <c r="O50" s="51"/>
      <c r="P50" s="49">
        <f>Mat_outillage[[#This Row],[COÛT TOTAL REALISE]]-Mat_outillage[[#This Row],[COÛT TOTAL REJET]]</f>
        <v>0</v>
      </c>
    </row>
    <row r="51" spans="1:16" ht="15.75" thickBot="1">
      <c r="A51" s="218" t="str">
        <f>IF(ISBLANK(Mat_outillage[[#This Row],[DATE]]),"",ROW(Mat_outillage[[#This Row],[NUM]])-ROW($A$19))</f>
        <v/>
      </c>
      <c r="B51" s="46"/>
      <c r="C51" s="128"/>
      <c r="D51" s="129"/>
      <c r="E51" s="128"/>
      <c r="F51" s="134"/>
      <c r="G51" s="142"/>
      <c r="H51" s="53">
        <f>SUM(Mat_outillage[[#This Row],[MONTANT CAF REALISE ]:[MONTANT DD ET AUTRES TAXES HTVA]])</f>
        <v>0</v>
      </c>
      <c r="I51" s="35"/>
      <c r="J51" s="119"/>
      <c r="K51" s="55">
        <f>IF(Mat_outillage[[#This Row],[MOTIF]]="",0,Mat_outillage[[#This Row],[MONTANT CAF REALISE ]])</f>
        <v>0</v>
      </c>
      <c r="L51" s="55">
        <f>IF(Mat_outillage[[#This Row],[MOTIF]]="",0,Mat_outillage[[#This Row],[MONTANT DD ET AUTRES TAXES HTVA]])</f>
        <v>0</v>
      </c>
      <c r="M51" s="56">
        <f>SUM(Mat_outillage[[#This Row],[MONTANT CAF REJETE]:[MONTANT DD ET AUTRES TAXES HTVA REJETE]])</f>
        <v>0</v>
      </c>
      <c r="N51" s="54"/>
      <c r="O51" s="51"/>
      <c r="P51" s="49">
        <f>Mat_outillage[[#This Row],[COÛT TOTAL REALISE]]-Mat_outillage[[#This Row],[COÛT TOTAL REJET]]</f>
        <v>0</v>
      </c>
    </row>
    <row r="52" spans="1:16" ht="15.75" thickBot="1">
      <c r="A52" s="218" t="str">
        <f>IF(ISBLANK(Mat_outillage[[#This Row],[DATE]]),"",ROW(Mat_outillage[[#This Row],[NUM]])-ROW($A$19))</f>
        <v/>
      </c>
      <c r="B52" s="46"/>
      <c r="C52" s="128"/>
      <c r="D52" s="129"/>
      <c r="E52" s="128"/>
      <c r="F52" s="134"/>
      <c r="G52" s="142"/>
      <c r="H52" s="53">
        <f>SUM(Mat_outillage[[#This Row],[MONTANT CAF REALISE ]:[MONTANT DD ET AUTRES TAXES HTVA]])</f>
        <v>0</v>
      </c>
      <c r="I52" s="35"/>
      <c r="J52" s="119"/>
      <c r="K52" s="55">
        <f>IF(Mat_outillage[[#This Row],[MOTIF]]="",0,Mat_outillage[[#This Row],[MONTANT CAF REALISE ]])</f>
        <v>0</v>
      </c>
      <c r="L52" s="55">
        <f>IF(Mat_outillage[[#This Row],[MOTIF]]="",0,Mat_outillage[[#This Row],[MONTANT DD ET AUTRES TAXES HTVA]])</f>
        <v>0</v>
      </c>
      <c r="M52" s="56">
        <f>SUM(Mat_outillage[[#This Row],[MONTANT CAF REJETE]:[MONTANT DD ET AUTRES TAXES HTVA REJETE]])</f>
        <v>0</v>
      </c>
      <c r="N52" s="54"/>
      <c r="O52" s="51"/>
      <c r="P52" s="49">
        <f>Mat_outillage[[#This Row],[COÛT TOTAL REALISE]]-Mat_outillage[[#This Row],[COÛT TOTAL REJET]]</f>
        <v>0</v>
      </c>
    </row>
    <row r="53" spans="1:16" ht="15.75" thickBot="1">
      <c r="A53" s="218" t="str">
        <f>IF(ISBLANK(Mat_outillage[[#This Row],[DATE]]),"",ROW(Mat_outillage[[#This Row],[NUM]])-ROW($A$19))</f>
        <v/>
      </c>
      <c r="B53" s="46"/>
      <c r="C53" s="128"/>
      <c r="D53" s="129"/>
      <c r="E53" s="128"/>
      <c r="F53" s="134"/>
      <c r="G53" s="142"/>
      <c r="H53" s="53">
        <f>SUM(Mat_outillage[[#This Row],[MONTANT CAF REALISE ]:[MONTANT DD ET AUTRES TAXES HTVA]])</f>
        <v>0</v>
      </c>
      <c r="I53" s="35"/>
      <c r="J53" s="119"/>
      <c r="K53" s="55">
        <f>IF(Mat_outillage[[#This Row],[MOTIF]]="",0,Mat_outillage[[#This Row],[MONTANT CAF REALISE ]])</f>
        <v>0</v>
      </c>
      <c r="L53" s="55">
        <f>IF(Mat_outillage[[#This Row],[MOTIF]]="",0,Mat_outillage[[#This Row],[MONTANT DD ET AUTRES TAXES HTVA]])</f>
        <v>0</v>
      </c>
      <c r="M53" s="56">
        <f>SUM(Mat_outillage[[#This Row],[MONTANT CAF REJETE]:[MONTANT DD ET AUTRES TAXES HTVA REJETE]])</f>
        <v>0</v>
      </c>
      <c r="N53" s="54"/>
      <c r="O53" s="51"/>
      <c r="P53" s="49">
        <f>Mat_outillage[[#This Row],[COÛT TOTAL REALISE]]-Mat_outillage[[#This Row],[COÛT TOTAL REJET]]</f>
        <v>0</v>
      </c>
    </row>
    <row r="54" spans="1:16" ht="15.75" thickBot="1">
      <c r="A54" s="218" t="str">
        <f>IF(ISBLANK(Mat_outillage[[#This Row],[DATE]]),"",ROW(Mat_outillage[[#This Row],[NUM]])-ROW($A$19))</f>
        <v/>
      </c>
      <c r="B54" s="46"/>
      <c r="C54" s="128"/>
      <c r="D54" s="129"/>
      <c r="E54" s="128"/>
      <c r="F54" s="134"/>
      <c r="G54" s="142"/>
      <c r="H54" s="53">
        <f>SUM(Mat_outillage[[#This Row],[MONTANT CAF REALISE ]:[MONTANT DD ET AUTRES TAXES HTVA]])</f>
        <v>0</v>
      </c>
      <c r="I54" s="35"/>
      <c r="J54" s="119"/>
      <c r="K54" s="55">
        <f>IF(Mat_outillage[[#This Row],[MOTIF]]="",0,Mat_outillage[[#This Row],[MONTANT CAF REALISE ]])</f>
        <v>0</v>
      </c>
      <c r="L54" s="55">
        <f>IF(Mat_outillage[[#This Row],[MOTIF]]="",0,Mat_outillage[[#This Row],[MONTANT DD ET AUTRES TAXES HTVA]])</f>
        <v>0</v>
      </c>
      <c r="M54" s="56">
        <f>SUM(Mat_outillage[[#This Row],[MONTANT CAF REJETE]:[MONTANT DD ET AUTRES TAXES HTVA REJETE]])</f>
        <v>0</v>
      </c>
      <c r="N54" s="54"/>
      <c r="O54" s="51"/>
      <c r="P54" s="49">
        <f>Mat_outillage[[#This Row],[COÛT TOTAL REALISE]]-Mat_outillage[[#This Row],[COÛT TOTAL REJET]]</f>
        <v>0</v>
      </c>
    </row>
    <row r="55" spans="1:16" ht="15.75" thickBot="1">
      <c r="A55" s="218" t="str">
        <f>IF(ISBLANK(Mat_outillage[[#This Row],[DATE]]),"",ROW(Mat_outillage[[#This Row],[NUM]])-ROW($A$19))</f>
        <v/>
      </c>
      <c r="B55" s="46"/>
      <c r="C55" s="128"/>
      <c r="D55" s="129"/>
      <c r="E55" s="128"/>
      <c r="F55" s="134"/>
      <c r="G55" s="142"/>
      <c r="H55" s="53">
        <f>SUM(Mat_outillage[[#This Row],[MONTANT CAF REALISE ]:[MONTANT DD ET AUTRES TAXES HTVA]])</f>
        <v>0</v>
      </c>
      <c r="I55" s="35"/>
      <c r="J55" s="119"/>
      <c r="K55" s="55">
        <f>IF(Mat_outillage[[#This Row],[MOTIF]]="",0,Mat_outillage[[#This Row],[MONTANT CAF REALISE ]])</f>
        <v>0</v>
      </c>
      <c r="L55" s="55">
        <f>IF(Mat_outillage[[#This Row],[MOTIF]]="",0,Mat_outillage[[#This Row],[MONTANT DD ET AUTRES TAXES HTVA]])</f>
        <v>0</v>
      </c>
      <c r="M55" s="56">
        <f>SUM(Mat_outillage[[#This Row],[MONTANT CAF REJETE]:[MONTANT DD ET AUTRES TAXES HTVA REJETE]])</f>
        <v>0</v>
      </c>
      <c r="N55" s="54"/>
      <c r="O55" s="51"/>
      <c r="P55" s="49">
        <f>Mat_outillage[[#This Row],[COÛT TOTAL REALISE]]-Mat_outillage[[#This Row],[COÛT TOTAL REJET]]</f>
        <v>0</v>
      </c>
    </row>
    <row r="56" spans="1:16" ht="15.75" thickBot="1">
      <c r="A56" s="218" t="str">
        <f>IF(ISBLANK(Mat_outillage[[#This Row],[DATE]]),"",ROW(Mat_outillage[[#This Row],[NUM]])-ROW($A$19))</f>
        <v/>
      </c>
      <c r="B56" s="46"/>
      <c r="C56" s="128"/>
      <c r="D56" s="129"/>
      <c r="E56" s="128"/>
      <c r="F56" s="134"/>
      <c r="G56" s="142"/>
      <c r="H56" s="53">
        <f>SUM(Mat_outillage[[#This Row],[MONTANT CAF REALISE ]:[MONTANT DD ET AUTRES TAXES HTVA]])</f>
        <v>0</v>
      </c>
      <c r="I56" s="35"/>
      <c r="J56" s="119"/>
      <c r="K56" s="55">
        <f>IF(Mat_outillage[[#This Row],[MOTIF]]="",0,Mat_outillage[[#This Row],[MONTANT CAF REALISE ]])</f>
        <v>0</v>
      </c>
      <c r="L56" s="55">
        <f>IF(Mat_outillage[[#This Row],[MOTIF]]="",0,Mat_outillage[[#This Row],[MONTANT DD ET AUTRES TAXES HTVA]])</f>
        <v>0</v>
      </c>
      <c r="M56" s="56">
        <f>SUM(Mat_outillage[[#This Row],[MONTANT CAF REJETE]:[MONTANT DD ET AUTRES TAXES HTVA REJETE]])</f>
        <v>0</v>
      </c>
      <c r="N56" s="54"/>
      <c r="O56" s="51"/>
      <c r="P56" s="49">
        <f>Mat_outillage[[#This Row],[COÛT TOTAL REALISE]]-Mat_outillage[[#This Row],[COÛT TOTAL REJET]]</f>
        <v>0</v>
      </c>
    </row>
    <row r="57" spans="1:16" ht="15.75" thickBot="1">
      <c r="A57" s="218" t="str">
        <f>IF(ISBLANK(Mat_outillage[[#This Row],[DATE]]),"",ROW(Mat_outillage[[#This Row],[NUM]])-ROW($A$19))</f>
        <v/>
      </c>
      <c r="B57" s="46"/>
      <c r="C57" s="128"/>
      <c r="D57" s="129"/>
      <c r="E57" s="128"/>
      <c r="F57" s="134"/>
      <c r="G57" s="142"/>
      <c r="H57" s="53">
        <f>SUM(Mat_outillage[[#This Row],[MONTANT CAF REALISE ]:[MONTANT DD ET AUTRES TAXES HTVA]])</f>
        <v>0</v>
      </c>
      <c r="I57" s="35"/>
      <c r="J57" s="119"/>
      <c r="K57" s="55">
        <f>IF(Mat_outillage[[#This Row],[MOTIF]]="",0,Mat_outillage[[#This Row],[MONTANT CAF REALISE ]])</f>
        <v>0</v>
      </c>
      <c r="L57" s="55">
        <f>IF(Mat_outillage[[#This Row],[MOTIF]]="",0,Mat_outillage[[#This Row],[MONTANT DD ET AUTRES TAXES HTVA]])</f>
        <v>0</v>
      </c>
      <c r="M57" s="56">
        <f>SUM(Mat_outillage[[#This Row],[MONTANT CAF REJETE]:[MONTANT DD ET AUTRES TAXES HTVA REJETE]])</f>
        <v>0</v>
      </c>
      <c r="N57" s="54"/>
      <c r="O57" s="51"/>
      <c r="P57" s="49">
        <f>Mat_outillage[[#This Row],[COÛT TOTAL REALISE]]-Mat_outillage[[#This Row],[COÛT TOTAL REJET]]</f>
        <v>0</v>
      </c>
    </row>
    <row r="58" spans="1:16" ht="15.75" thickBot="1">
      <c r="A58" s="218" t="str">
        <f>IF(ISBLANK(Mat_outillage[[#This Row],[DATE]]),"",ROW(Mat_outillage[[#This Row],[NUM]])-ROW($A$19))</f>
        <v/>
      </c>
      <c r="B58" s="46"/>
      <c r="C58" s="128"/>
      <c r="D58" s="129"/>
      <c r="E58" s="128"/>
      <c r="F58" s="134"/>
      <c r="G58" s="142"/>
      <c r="H58" s="53">
        <f>SUM(Mat_outillage[[#This Row],[MONTANT CAF REALISE ]:[MONTANT DD ET AUTRES TAXES HTVA]])</f>
        <v>0</v>
      </c>
      <c r="I58" s="35"/>
      <c r="J58" s="119"/>
      <c r="K58" s="55">
        <f>IF(Mat_outillage[[#This Row],[MOTIF]]="",0,Mat_outillage[[#This Row],[MONTANT CAF REALISE ]])</f>
        <v>0</v>
      </c>
      <c r="L58" s="55">
        <f>IF(Mat_outillage[[#This Row],[MOTIF]]="",0,Mat_outillage[[#This Row],[MONTANT DD ET AUTRES TAXES HTVA]])</f>
        <v>0</v>
      </c>
      <c r="M58" s="56">
        <f>SUM(Mat_outillage[[#This Row],[MONTANT CAF REJETE]:[MONTANT DD ET AUTRES TAXES HTVA REJETE]])</f>
        <v>0</v>
      </c>
      <c r="N58" s="54"/>
      <c r="O58" s="51"/>
      <c r="P58" s="49">
        <f>Mat_outillage[[#This Row],[COÛT TOTAL REALISE]]-Mat_outillage[[#This Row],[COÛT TOTAL REJET]]</f>
        <v>0</v>
      </c>
    </row>
    <row r="59" spans="1:16" ht="15.75" thickBot="1">
      <c r="A59" s="218" t="str">
        <f>IF(ISBLANK(Mat_outillage[[#This Row],[DATE]]),"",ROW(Mat_outillage[[#This Row],[NUM]])-ROW($A$19))</f>
        <v/>
      </c>
      <c r="B59" s="46"/>
      <c r="C59" s="128"/>
      <c r="D59" s="129"/>
      <c r="E59" s="128"/>
      <c r="F59" s="134"/>
      <c r="G59" s="142"/>
      <c r="H59" s="53">
        <f>SUM(Mat_outillage[[#This Row],[MONTANT CAF REALISE ]:[MONTANT DD ET AUTRES TAXES HTVA]])</f>
        <v>0</v>
      </c>
      <c r="I59" s="35"/>
      <c r="J59" s="119"/>
      <c r="K59" s="55">
        <f>IF(Mat_outillage[[#This Row],[MOTIF]]="",0,Mat_outillage[[#This Row],[MONTANT CAF REALISE ]])</f>
        <v>0</v>
      </c>
      <c r="L59" s="55">
        <f>IF(Mat_outillage[[#This Row],[MOTIF]]="",0,Mat_outillage[[#This Row],[MONTANT DD ET AUTRES TAXES HTVA]])</f>
        <v>0</v>
      </c>
      <c r="M59" s="56">
        <f>SUM(Mat_outillage[[#This Row],[MONTANT CAF REJETE]:[MONTANT DD ET AUTRES TAXES HTVA REJETE]])</f>
        <v>0</v>
      </c>
      <c r="N59" s="54"/>
      <c r="O59" s="51"/>
      <c r="P59" s="49">
        <f>Mat_outillage[[#This Row],[COÛT TOTAL REALISE]]-Mat_outillage[[#This Row],[COÛT TOTAL REJET]]</f>
        <v>0</v>
      </c>
    </row>
    <row r="60" spans="1:16" ht="15.75" thickBot="1">
      <c r="A60" s="218" t="str">
        <f>IF(ISBLANK(Mat_outillage[[#This Row],[DATE]]),"",ROW(Mat_outillage[[#This Row],[NUM]])-ROW($A$19))</f>
        <v/>
      </c>
      <c r="B60" s="46"/>
      <c r="C60" s="128"/>
      <c r="D60" s="129"/>
      <c r="E60" s="128"/>
      <c r="F60" s="134"/>
      <c r="G60" s="142"/>
      <c r="H60" s="53">
        <f>SUM(Mat_outillage[[#This Row],[MONTANT CAF REALISE ]:[MONTANT DD ET AUTRES TAXES HTVA]])</f>
        <v>0</v>
      </c>
      <c r="I60" s="35"/>
      <c r="J60" s="119"/>
      <c r="K60" s="55">
        <f>IF(Mat_outillage[[#This Row],[MOTIF]]="",0,Mat_outillage[[#This Row],[MONTANT CAF REALISE ]])</f>
        <v>0</v>
      </c>
      <c r="L60" s="55">
        <f>IF(Mat_outillage[[#This Row],[MOTIF]]="",0,Mat_outillage[[#This Row],[MONTANT DD ET AUTRES TAXES HTVA]])</f>
        <v>0</v>
      </c>
      <c r="M60" s="56">
        <f>SUM(Mat_outillage[[#This Row],[MONTANT CAF REJETE]:[MONTANT DD ET AUTRES TAXES HTVA REJETE]])</f>
        <v>0</v>
      </c>
      <c r="N60" s="54"/>
      <c r="O60" s="51"/>
      <c r="P60" s="49">
        <f>Mat_outillage[[#This Row],[COÛT TOTAL REALISE]]-Mat_outillage[[#This Row],[COÛT TOTAL REJET]]</f>
        <v>0</v>
      </c>
    </row>
    <row r="61" spans="1:16" ht="15.75" thickBot="1">
      <c r="A61" s="218" t="str">
        <f>IF(ISBLANK(Mat_outillage[[#This Row],[DATE]]),"",ROW(Mat_outillage[[#This Row],[NUM]])-ROW($A$19))</f>
        <v/>
      </c>
      <c r="B61" s="46"/>
      <c r="C61" s="128"/>
      <c r="D61" s="129"/>
      <c r="E61" s="128"/>
      <c r="F61" s="134"/>
      <c r="G61" s="142"/>
      <c r="H61" s="53">
        <f>SUM(Mat_outillage[[#This Row],[MONTANT CAF REALISE ]:[MONTANT DD ET AUTRES TAXES HTVA]])</f>
        <v>0</v>
      </c>
      <c r="I61" s="35"/>
      <c r="J61" s="119"/>
      <c r="K61" s="55">
        <f>IF(Mat_outillage[[#This Row],[MOTIF]]="",0,Mat_outillage[[#This Row],[MONTANT CAF REALISE ]])</f>
        <v>0</v>
      </c>
      <c r="L61" s="55">
        <f>IF(Mat_outillage[[#This Row],[MOTIF]]="",0,Mat_outillage[[#This Row],[MONTANT DD ET AUTRES TAXES HTVA]])</f>
        <v>0</v>
      </c>
      <c r="M61" s="56">
        <f>SUM(Mat_outillage[[#This Row],[MONTANT CAF REJETE]:[MONTANT DD ET AUTRES TAXES HTVA REJETE]])</f>
        <v>0</v>
      </c>
      <c r="N61" s="54"/>
      <c r="O61" s="51"/>
      <c r="P61" s="49">
        <f>Mat_outillage[[#This Row],[COÛT TOTAL REALISE]]-Mat_outillage[[#This Row],[COÛT TOTAL REJET]]</f>
        <v>0</v>
      </c>
    </row>
    <row r="62" spans="1:16" ht="15.75" thickBot="1">
      <c r="A62" s="218" t="str">
        <f>IF(ISBLANK(Mat_outillage[[#This Row],[DATE]]),"",ROW(Mat_outillage[[#This Row],[NUM]])-ROW($A$19))</f>
        <v/>
      </c>
      <c r="B62" s="46"/>
      <c r="C62" s="128"/>
      <c r="D62" s="129"/>
      <c r="E62" s="128"/>
      <c r="F62" s="134"/>
      <c r="G62" s="142"/>
      <c r="H62" s="53">
        <f>SUM(Mat_outillage[[#This Row],[MONTANT CAF REALISE ]:[MONTANT DD ET AUTRES TAXES HTVA]])</f>
        <v>0</v>
      </c>
      <c r="I62" s="35"/>
      <c r="J62" s="119"/>
      <c r="K62" s="55">
        <f>IF(Mat_outillage[[#This Row],[MOTIF]]="",0,Mat_outillage[[#This Row],[MONTANT CAF REALISE ]])</f>
        <v>0</v>
      </c>
      <c r="L62" s="55">
        <f>IF(Mat_outillage[[#This Row],[MOTIF]]="",0,Mat_outillage[[#This Row],[MONTANT DD ET AUTRES TAXES HTVA]])</f>
        <v>0</v>
      </c>
      <c r="M62" s="56">
        <f>SUM(Mat_outillage[[#This Row],[MONTANT CAF REJETE]:[MONTANT DD ET AUTRES TAXES HTVA REJETE]])</f>
        <v>0</v>
      </c>
      <c r="N62" s="54"/>
      <c r="O62" s="51"/>
      <c r="P62" s="49">
        <f>Mat_outillage[[#This Row],[COÛT TOTAL REALISE]]-Mat_outillage[[#This Row],[COÛT TOTAL REJET]]</f>
        <v>0</v>
      </c>
    </row>
    <row r="63" spans="1:16" ht="15.75" thickBot="1">
      <c r="A63" s="218" t="str">
        <f>IF(ISBLANK(Mat_outillage[[#This Row],[DATE]]),"",ROW(Mat_outillage[[#This Row],[NUM]])-ROW($A$19))</f>
        <v/>
      </c>
      <c r="B63" s="46"/>
      <c r="C63" s="128"/>
      <c r="D63" s="129"/>
      <c r="E63" s="128"/>
      <c r="F63" s="134"/>
      <c r="G63" s="142"/>
      <c r="H63" s="53">
        <f>SUM(Mat_outillage[[#This Row],[MONTANT CAF REALISE ]:[MONTANT DD ET AUTRES TAXES HTVA]])</f>
        <v>0</v>
      </c>
      <c r="I63" s="35"/>
      <c r="J63" s="119"/>
      <c r="K63" s="55">
        <f>IF(Mat_outillage[[#This Row],[MOTIF]]="",0,Mat_outillage[[#This Row],[MONTANT CAF REALISE ]])</f>
        <v>0</v>
      </c>
      <c r="L63" s="55">
        <f>IF(Mat_outillage[[#This Row],[MOTIF]]="",0,Mat_outillage[[#This Row],[MONTANT DD ET AUTRES TAXES HTVA]])</f>
        <v>0</v>
      </c>
      <c r="M63" s="56">
        <f>SUM(Mat_outillage[[#This Row],[MONTANT CAF REJETE]:[MONTANT DD ET AUTRES TAXES HTVA REJETE]])</f>
        <v>0</v>
      </c>
      <c r="N63" s="54"/>
      <c r="O63" s="51"/>
      <c r="P63" s="49">
        <f>Mat_outillage[[#This Row],[COÛT TOTAL REALISE]]-Mat_outillage[[#This Row],[COÛT TOTAL REJET]]</f>
        <v>0</v>
      </c>
    </row>
    <row r="64" spans="1:16" ht="15.75" thickBot="1">
      <c r="A64" s="218" t="str">
        <f>IF(ISBLANK(Mat_outillage[[#This Row],[DATE]]),"",ROW(Mat_outillage[[#This Row],[NUM]])-ROW($A$19))</f>
        <v/>
      </c>
      <c r="B64" s="46"/>
      <c r="C64" s="128"/>
      <c r="D64" s="129"/>
      <c r="E64" s="128"/>
      <c r="F64" s="134"/>
      <c r="G64" s="142"/>
      <c r="H64" s="53">
        <f>SUM(Mat_outillage[[#This Row],[MONTANT CAF REALISE ]:[MONTANT DD ET AUTRES TAXES HTVA]])</f>
        <v>0</v>
      </c>
      <c r="I64" s="35"/>
      <c r="J64" s="119"/>
      <c r="K64" s="55">
        <f>IF(Mat_outillage[[#This Row],[MOTIF]]="",0,Mat_outillage[[#This Row],[MONTANT CAF REALISE ]])</f>
        <v>0</v>
      </c>
      <c r="L64" s="55">
        <f>IF(Mat_outillage[[#This Row],[MOTIF]]="",0,Mat_outillage[[#This Row],[MONTANT DD ET AUTRES TAXES HTVA]])</f>
        <v>0</v>
      </c>
      <c r="M64" s="56">
        <f>SUM(Mat_outillage[[#This Row],[MONTANT CAF REJETE]:[MONTANT DD ET AUTRES TAXES HTVA REJETE]])</f>
        <v>0</v>
      </c>
      <c r="N64" s="54"/>
      <c r="O64" s="51"/>
      <c r="P64" s="49">
        <f>Mat_outillage[[#This Row],[COÛT TOTAL REALISE]]-Mat_outillage[[#This Row],[COÛT TOTAL REJET]]</f>
        <v>0</v>
      </c>
    </row>
    <row r="65" spans="1:16" ht="15.75" thickBot="1">
      <c r="A65" s="218" t="str">
        <f>IF(ISBLANK(Mat_outillage[[#This Row],[DATE]]),"",ROW(Mat_outillage[[#This Row],[NUM]])-ROW($A$19))</f>
        <v/>
      </c>
      <c r="B65" s="46"/>
      <c r="C65" s="128"/>
      <c r="D65" s="129"/>
      <c r="E65" s="128"/>
      <c r="F65" s="134"/>
      <c r="G65" s="142"/>
      <c r="H65" s="53">
        <f>SUM(Mat_outillage[[#This Row],[MONTANT CAF REALISE ]:[MONTANT DD ET AUTRES TAXES HTVA]])</f>
        <v>0</v>
      </c>
      <c r="I65" s="35"/>
      <c r="J65" s="119"/>
      <c r="K65" s="55">
        <f>IF(Mat_outillage[[#This Row],[MOTIF]]="",0,Mat_outillage[[#This Row],[MONTANT CAF REALISE ]])</f>
        <v>0</v>
      </c>
      <c r="L65" s="55">
        <f>IF(Mat_outillage[[#This Row],[MOTIF]]="",0,Mat_outillage[[#This Row],[MONTANT DD ET AUTRES TAXES HTVA]])</f>
        <v>0</v>
      </c>
      <c r="M65" s="56">
        <f>SUM(Mat_outillage[[#This Row],[MONTANT CAF REJETE]:[MONTANT DD ET AUTRES TAXES HTVA REJETE]])</f>
        <v>0</v>
      </c>
      <c r="N65" s="54"/>
      <c r="O65" s="51"/>
      <c r="P65" s="49">
        <f>Mat_outillage[[#This Row],[COÛT TOTAL REALISE]]-Mat_outillage[[#This Row],[COÛT TOTAL REJET]]</f>
        <v>0</v>
      </c>
    </row>
    <row r="66" spans="1:16" ht="15.75" thickBot="1">
      <c r="A66" s="218" t="str">
        <f>IF(ISBLANK(Mat_outillage[[#This Row],[DATE]]),"",ROW(Mat_outillage[[#This Row],[NUM]])-ROW($A$19))</f>
        <v/>
      </c>
      <c r="B66" s="46"/>
      <c r="C66" s="128"/>
      <c r="D66" s="129"/>
      <c r="E66" s="128"/>
      <c r="F66" s="134"/>
      <c r="G66" s="142"/>
      <c r="H66" s="53">
        <f>SUM(Mat_outillage[[#This Row],[MONTANT CAF REALISE ]:[MONTANT DD ET AUTRES TAXES HTVA]])</f>
        <v>0</v>
      </c>
      <c r="I66" s="35"/>
      <c r="J66" s="119"/>
      <c r="K66" s="55">
        <f>IF(Mat_outillage[[#This Row],[MOTIF]]="",0,Mat_outillage[[#This Row],[MONTANT CAF REALISE ]])</f>
        <v>0</v>
      </c>
      <c r="L66" s="55">
        <f>IF(Mat_outillage[[#This Row],[MOTIF]]="",0,Mat_outillage[[#This Row],[MONTANT DD ET AUTRES TAXES HTVA]])</f>
        <v>0</v>
      </c>
      <c r="M66" s="56">
        <f>SUM(Mat_outillage[[#This Row],[MONTANT CAF REJETE]:[MONTANT DD ET AUTRES TAXES HTVA REJETE]])</f>
        <v>0</v>
      </c>
      <c r="N66" s="54"/>
      <c r="O66" s="51"/>
      <c r="P66" s="49">
        <f>Mat_outillage[[#This Row],[COÛT TOTAL REALISE]]-Mat_outillage[[#This Row],[COÛT TOTAL REJET]]</f>
        <v>0</v>
      </c>
    </row>
    <row r="67" spans="1:16" ht="15.75" thickBot="1">
      <c r="A67" s="218" t="str">
        <f>IF(ISBLANK(Mat_outillage[[#This Row],[DATE]]),"",ROW(Mat_outillage[[#This Row],[NUM]])-ROW($A$19))</f>
        <v/>
      </c>
      <c r="B67" s="46"/>
      <c r="C67" s="128"/>
      <c r="D67" s="129"/>
      <c r="E67" s="128"/>
      <c r="F67" s="134"/>
      <c r="G67" s="142"/>
      <c r="H67" s="53">
        <f>SUM(Mat_outillage[[#This Row],[MONTANT CAF REALISE ]:[MONTANT DD ET AUTRES TAXES HTVA]])</f>
        <v>0</v>
      </c>
      <c r="I67" s="35"/>
      <c r="J67" s="119"/>
      <c r="K67" s="55">
        <f>IF(Mat_outillage[[#This Row],[MOTIF]]="",0,Mat_outillage[[#This Row],[MONTANT CAF REALISE ]])</f>
        <v>0</v>
      </c>
      <c r="L67" s="55">
        <f>IF(Mat_outillage[[#This Row],[MOTIF]]="",0,Mat_outillage[[#This Row],[MONTANT DD ET AUTRES TAXES HTVA]])</f>
        <v>0</v>
      </c>
      <c r="M67" s="56">
        <f>SUM(Mat_outillage[[#This Row],[MONTANT CAF REJETE]:[MONTANT DD ET AUTRES TAXES HTVA REJETE]])</f>
        <v>0</v>
      </c>
      <c r="N67" s="54"/>
      <c r="O67" s="51"/>
      <c r="P67" s="49">
        <f>Mat_outillage[[#This Row],[COÛT TOTAL REALISE]]-Mat_outillage[[#This Row],[COÛT TOTAL REJET]]</f>
        <v>0</v>
      </c>
    </row>
    <row r="68" spans="1:16" ht="15.75" thickBot="1">
      <c r="A68" s="218" t="str">
        <f>IF(ISBLANK(Mat_outillage[[#This Row],[DATE]]),"",ROW(Mat_outillage[[#This Row],[NUM]])-ROW($A$19))</f>
        <v/>
      </c>
      <c r="B68" s="46"/>
      <c r="C68" s="128"/>
      <c r="D68" s="129"/>
      <c r="E68" s="128"/>
      <c r="F68" s="134"/>
      <c r="G68" s="142"/>
      <c r="H68" s="53">
        <f>SUM(Mat_outillage[[#This Row],[MONTANT CAF REALISE ]:[MONTANT DD ET AUTRES TAXES HTVA]])</f>
        <v>0</v>
      </c>
      <c r="I68" s="35"/>
      <c r="J68" s="119"/>
      <c r="K68" s="55">
        <f>IF(Mat_outillage[[#This Row],[MOTIF]]="",0,Mat_outillage[[#This Row],[MONTANT CAF REALISE ]])</f>
        <v>0</v>
      </c>
      <c r="L68" s="55">
        <f>IF(Mat_outillage[[#This Row],[MOTIF]]="",0,Mat_outillage[[#This Row],[MONTANT DD ET AUTRES TAXES HTVA]])</f>
        <v>0</v>
      </c>
      <c r="M68" s="56">
        <f>SUM(Mat_outillage[[#This Row],[MONTANT CAF REJETE]:[MONTANT DD ET AUTRES TAXES HTVA REJETE]])</f>
        <v>0</v>
      </c>
      <c r="N68" s="54"/>
      <c r="O68" s="51"/>
      <c r="P68" s="49">
        <f>Mat_outillage[[#This Row],[COÛT TOTAL REALISE]]-Mat_outillage[[#This Row],[COÛT TOTAL REJET]]</f>
        <v>0</v>
      </c>
    </row>
    <row r="69" spans="1:16" ht="15.75" thickBot="1">
      <c r="A69" s="218" t="str">
        <f>IF(ISBLANK(Mat_outillage[[#This Row],[DATE]]),"",ROW(Mat_outillage[[#This Row],[NUM]])-ROW($A$19))</f>
        <v/>
      </c>
      <c r="B69" s="46"/>
      <c r="C69" s="128"/>
      <c r="D69" s="129"/>
      <c r="E69" s="128"/>
      <c r="F69" s="134"/>
      <c r="G69" s="142"/>
      <c r="H69" s="53">
        <f>SUM(Mat_outillage[[#This Row],[MONTANT CAF REALISE ]:[MONTANT DD ET AUTRES TAXES HTVA]])</f>
        <v>0</v>
      </c>
      <c r="I69" s="35"/>
      <c r="J69" s="119"/>
      <c r="K69" s="55">
        <f>IF(Mat_outillage[[#This Row],[MOTIF]]="",0,Mat_outillage[[#This Row],[MONTANT CAF REALISE ]])</f>
        <v>0</v>
      </c>
      <c r="L69" s="55">
        <f>IF(Mat_outillage[[#This Row],[MOTIF]]="",0,Mat_outillage[[#This Row],[MONTANT DD ET AUTRES TAXES HTVA]])</f>
        <v>0</v>
      </c>
      <c r="M69" s="56">
        <f>SUM(Mat_outillage[[#This Row],[MONTANT CAF REJETE]:[MONTANT DD ET AUTRES TAXES HTVA REJETE]])</f>
        <v>0</v>
      </c>
      <c r="N69" s="54"/>
      <c r="O69" s="51"/>
      <c r="P69" s="49">
        <f>Mat_outillage[[#This Row],[COÛT TOTAL REALISE]]-Mat_outillage[[#This Row],[COÛT TOTAL REJET]]</f>
        <v>0</v>
      </c>
    </row>
    <row r="70" spans="1:16" ht="15.75" thickBot="1">
      <c r="A70" s="218" t="str">
        <f>IF(ISBLANK(Mat_outillage[[#This Row],[DATE]]),"",ROW(Mat_outillage[[#This Row],[NUM]])-ROW($A$19))</f>
        <v/>
      </c>
      <c r="B70" s="46"/>
      <c r="C70" s="128"/>
      <c r="D70" s="129"/>
      <c r="E70" s="128"/>
      <c r="F70" s="134"/>
      <c r="G70" s="142"/>
      <c r="H70" s="53">
        <f>SUM(Mat_outillage[[#This Row],[MONTANT CAF REALISE ]:[MONTANT DD ET AUTRES TAXES HTVA]])</f>
        <v>0</v>
      </c>
      <c r="I70" s="35"/>
      <c r="J70" s="119"/>
      <c r="K70" s="55">
        <f>IF(Mat_outillage[[#This Row],[MOTIF]]="",0,Mat_outillage[[#This Row],[MONTANT CAF REALISE ]])</f>
        <v>0</v>
      </c>
      <c r="L70" s="55">
        <f>IF(Mat_outillage[[#This Row],[MOTIF]]="",0,Mat_outillage[[#This Row],[MONTANT DD ET AUTRES TAXES HTVA]])</f>
        <v>0</v>
      </c>
      <c r="M70" s="56">
        <f>SUM(Mat_outillage[[#This Row],[MONTANT CAF REJETE]:[MONTANT DD ET AUTRES TAXES HTVA REJETE]])</f>
        <v>0</v>
      </c>
      <c r="N70" s="54"/>
      <c r="O70" s="51"/>
      <c r="P70" s="49">
        <f>Mat_outillage[[#This Row],[COÛT TOTAL REALISE]]-Mat_outillage[[#This Row],[COÛT TOTAL REJET]]</f>
        <v>0</v>
      </c>
    </row>
    <row r="71" spans="1:16" ht="15.75" thickBot="1">
      <c r="A71" s="218" t="str">
        <f>IF(ISBLANK(Mat_outillage[[#This Row],[DATE]]),"",ROW(Mat_outillage[[#This Row],[NUM]])-ROW($A$19))</f>
        <v/>
      </c>
      <c r="B71" s="46"/>
      <c r="C71" s="128"/>
      <c r="D71" s="129"/>
      <c r="E71" s="128"/>
      <c r="F71" s="134"/>
      <c r="G71" s="142"/>
      <c r="H71" s="53">
        <f>SUM(Mat_outillage[[#This Row],[MONTANT CAF REALISE ]:[MONTANT DD ET AUTRES TAXES HTVA]])</f>
        <v>0</v>
      </c>
      <c r="I71" s="35"/>
      <c r="J71" s="119"/>
      <c r="K71" s="55">
        <f>IF(Mat_outillage[[#This Row],[MOTIF]]="",0,Mat_outillage[[#This Row],[MONTANT CAF REALISE ]])</f>
        <v>0</v>
      </c>
      <c r="L71" s="55">
        <f>IF(Mat_outillage[[#This Row],[MOTIF]]="",0,Mat_outillage[[#This Row],[MONTANT DD ET AUTRES TAXES HTVA]])</f>
        <v>0</v>
      </c>
      <c r="M71" s="56">
        <f>SUM(Mat_outillage[[#This Row],[MONTANT CAF REJETE]:[MONTANT DD ET AUTRES TAXES HTVA REJETE]])</f>
        <v>0</v>
      </c>
      <c r="N71" s="54"/>
      <c r="O71" s="51"/>
      <c r="P71" s="49">
        <f>Mat_outillage[[#This Row],[COÛT TOTAL REALISE]]-Mat_outillage[[#This Row],[COÛT TOTAL REJET]]</f>
        <v>0</v>
      </c>
    </row>
    <row r="72" spans="1:16" ht="15.75" thickBot="1">
      <c r="A72" s="218" t="str">
        <f>IF(ISBLANK(Mat_outillage[[#This Row],[DATE]]),"",ROW(Mat_outillage[[#This Row],[NUM]])-ROW($A$19))</f>
        <v/>
      </c>
      <c r="B72" s="46"/>
      <c r="C72" s="128"/>
      <c r="D72" s="129"/>
      <c r="E72" s="128"/>
      <c r="F72" s="134"/>
      <c r="G72" s="142"/>
      <c r="H72" s="53">
        <f>SUM(Mat_outillage[[#This Row],[MONTANT CAF REALISE ]:[MONTANT DD ET AUTRES TAXES HTVA]])</f>
        <v>0</v>
      </c>
      <c r="I72" s="35"/>
      <c r="J72" s="119"/>
      <c r="K72" s="55">
        <f>IF(Mat_outillage[[#This Row],[MOTIF]]="",0,Mat_outillage[[#This Row],[MONTANT CAF REALISE ]])</f>
        <v>0</v>
      </c>
      <c r="L72" s="55">
        <f>IF(Mat_outillage[[#This Row],[MOTIF]]="",0,Mat_outillage[[#This Row],[MONTANT DD ET AUTRES TAXES HTVA]])</f>
        <v>0</v>
      </c>
      <c r="M72" s="56">
        <f>SUM(Mat_outillage[[#This Row],[MONTANT CAF REJETE]:[MONTANT DD ET AUTRES TAXES HTVA REJETE]])</f>
        <v>0</v>
      </c>
      <c r="N72" s="54"/>
      <c r="O72" s="51"/>
      <c r="P72" s="49">
        <f>Mat_outillage[[#This Row],[COÛT TOTAL REALISE]]-Mat_outillage[[#This Row],[COÛT TOTAL REJET]]</f>
        <v>0</v>
      </c>
    </row>
    <row r="73" spans="1:16" ht="15.75" thickBot="1">
      <c r="A73" s="218" t="str">
        <f>IF(ISBLANK(Mat_outillage[[#This Row],[DATE]]),"",ROW(Mat_outillage[[#This Row],[NUM]])-ROW($A$19))</f>
        <v/>
      </c>
      <c r="B73" s="46"/>
      <c r="C73" s="128"/>
      <c r="D73" s="129"/>
      <c r="E73" s="128"/>
      <c r="F73" s="134"/>
      <c r="G73" s="142"/>
      <c r="H73" s="53">
        <f>SUM(Mat_outillage[[#This Row],[MONTANT CAF REALISE ]:[MONTANT DD ET AUTRES TAXES HTVA]])</f>
        <v>0</v>
      </c>
      <c r="I73" s="35"/>
      <c r="J73" s="119"/>
      <c r="K73" s="55">
        <f>IF(Mat_outillage[[#This Row],[MOTIF]]="",0,Mat_outillage[[#This Row],[MONTANT CAF REALISE ]])</f>
        <v>0</v>
      </c>
      <c r="L73" s="55">
        <f>IF(Mat_outillage[[#This Row],[MOTIF]]="",0,Mat_outillage[[#This Row],[MONTANT DD ET AUTRES TAXES HTVA]])</f>
        <v>0</v>
      </c>
      <c r="M73" s="56">
        <f>SUM(Mat_outillage[[#This Row],[MONTANT CAF REJETE]:[MONTANT DD ET AUTRES TAXES HTVA REJETE]])</f>
        <v>0</v>
      </c>
      <c r="N73" s="54"/>
      <c r="O73" s="51"/>
      <c r="P73" s="49">
        <f>Mat_outillage[[#This Row],[COÛT TOTAL REALISE]]-Mat_outillage[[#This Row],[COÛT TOTAL REJET]]</f>
        <v>0</v>
      </c>
    </row>
    <row r="74" spans="1:16" ht="15.75" thickBot="1">
      <c r="A74" s="218" t="str">
        <f>IF(ISBLANK(Mat_outillage[[#This Row],[DATE]]),"",ROW(Mat_outillage[[#This Row],[NUM]])-ROW($A$19))</f>
        <v/>
      </c>
      <c r="B74" s="46"/>
      <c r="C74" s="128"/>
      <c r="D74" s="129"/>
      <c r="E74" s="128"/>
      <c r="F74" s="134"/>
      <c r="G74" s="142"/>
      <c r="H74" s="53">
        <f>SUM(Mat_outillage[[#This Row],[MONTANT CAF REALISE ]:[MONTANT DD ET AUTRES TAXES HTVA]])</f>
        <v>0</v>
      </c>
      <c r="I74" s="35"/>
      <c r="J74" s="119"/>
      <c r="K74" s="55">
        <f>IF(Mat_outillage[[#This Row],[MOTIF]]="",0,Mat_outillage[[#This Row],[MONTANT CAF REALISE ]])</f>
        <v>0</v>
      </c>
      <c r="L74" s="55">
        <f>IF(Mat_outillage[[#This Row],[MOTIF]]="",0,Mat_outillage[[#This Row],[MONTANT DD ET AUTRES TAXES HTVA]])</f>
        <v>0</v>
      </c>
      <c r="M74" s="56">
        <f>SUM(Mat_outillage[[#This Row],[MONTANT CAF REJETE]:[MONTANT DD ET AUTRES TAXES HTVA REJETE]])</f>
        <v>0</v>
      </c>
      <c r="N74" s="54"/>
      <c r="O74" s="51"/>
      <c r="P74" s="49">
        <f>Mat_outillage[[#This Row],[COÛT TOTAL REALISE]]-Mat_outillage[[#This Row],[COÛT TOTAL REJET]]</f>
        <v>0</v>
      </c>
    </row>
    <row r="75" spans="1:16" ht="15.75" thickBot="1">
      <c r="A75" s="218" t="str">
        <f>IF(ISBLANK(Mat_outillage[[#This Row],[DATE]]),"",ROW(Mat_outillage[[#This Row],[NUM]])-ROW($A$19))</f>
        <v/>
      </c>
      <c r="B75" s="46"/>
      <c r="C75" s="128"/>
      <c r="D75" s="129"/>
      <c r="E75" s="128"/>
      <c r="F75" s="134"/>
      <c r="G75" s="142"/>
      <c r="H75" s="53">
        <f>SUM(Mat_outillage[[#This Row],[MONTANT CAF REALISE ]:[MONTANT DD ET AUTRES TAXES HTVA]])</f>
        <v>0</v>
      </c>
      <c r="I75" s="35"/>
      <c r="J75" s="119"/>
      <c r="K75" s="55">
        <f>IF(Mat_outillage[[#This Row],[MOTIF]]="",0,Mat_outillage[[#This Row],[MONTANT CAF REALISE ]])</f>
        <v>0</v>
      </c>
      <c r="L75" s="55">
        <f>IF(Mat_outillage[[#This Row],[MOTIF]]="",0,Mat_outillage[[#This Row],[MONTANT DD ET AUTRES TAXES HTVA]])</f>
        <v>0</v>
      </c>
      <c r="M75" s="56">
        <f>SUM(Mat_outillage[[#This Row],[MONTANT CAF REJETE]:[MONTANT DD ET AUTRES TAXES HTVA REJETE]])</f>
        <v>0</v>
      </c>
      <c r="N75" s="54"/>
      <c r="O75" s="51"/>
      <c r="P75" s="49">
        <f>Mat_outillage[[#This Row],[COÛT TOTAL REALISE]]-Mat_outillage[[#This Row],[COÛT TOTAL REJET]]</f>
        <v>0</v>
      </c>
    </row>
    <row r="76" spans="1:16" ht="15.75" thickBot="1">
      <c r="A76" s="218" t="str">
        <f>IF(ISBLANK(Mat_outillage[[#This Row],[DATE]]),"",ROW(Mat_outillage[[#This Row],[NUM]])-ROW($A$19))</f>
        <v/>
      </c>
      <c r="B76" s="46"/>
      <c r="C76" s="128"/>
      <c r="D76" s="129"/>
      <c r="E76" s="128"/>
      <c r="F76" s="134"/>
      <c r="G76" s="142"/>
      <c r="H76" s="53">
        <f>SUM(Mat_outillage[[#This Row],[MONTANT CAF REALISE ]:[MONTANT DD ET AUTRES TAXES HTVA]])</f>
        <v>0</v>
      </c>
      <c r="I76" s="35"/>
      <c r="J76" s="119"/>
      <c r="K76" s="55">
        <f>IF(Mat_outillage[[#This Row],[MOTIF]]="",0,Mat_outillage[[#This Row],[MONTANT CAF REALISE ]])</f>
        <v>0</v>
      </c>
      <c r="L76" s="55">
        <f>IF(Mat_outillage[[#This Row],[MOTIF]]="",0,Mat_outillage[[#This Row],[MONTANT DD ET AUTRES TAXES HTVA]])</f>
        <v>0</v>
      </c>
      <c r="M76" s="56">
        <f>SUM(Mat_outillage[[#This Row],[MONTANT CAF REJETE]:[MONTANT DD ET AUTRES TAXES HTVA REJETE]])</f>
        <v>0</v>
      </c>
      <c r="N76" s="54"/>
      <c r="O76" s="51"/>
      <c r="P76" s="49">
        <f>Mat_outillage[[#This Row],[COÛT TOTAL REALISE]]-Mat_outillage[[#This Row],[COÛT TOTAL REJET]]</f>
        <v>0</v>
      </c>
    </row>
    <row r="77" spans="1:16" ht="15.75" thickBot="1">
      <c r="A77" s="218" t="str">
        <f>IF(ISBLANK(Mat_outillage[[#This Row],[DATE]]),"",ROW(Mat_outillage[[#This Row],[NUM]])-ROW($A$19))</f>
        <v/>
      </c>
      <c r="B77" s="46"/>
      <c r="C77" s="128"/>
      <c r="D77" s="129"/>
      <c r="E77" s="128"/>
      <c r="F77" s="134"/>
      <c r="G77" s="142"/>
      <c r="H77" s="53">
        <f>SUM(Mat_outillage[[#This Row],[MONTANT CAF REALISE ]:[MONTANT DD ET AUTRES TAXES HTVA]])</f>
        <v>0</v>
      </c>
      <c r="I77" s="35"/>
      <c r="J77" s="119"/>
      <c r="K77" s="55">
        <f>IF(Mat_outillage[[#This Row],[MOTIF]]="",0,Mat_outillage[[#This Row],[MONTANT CAF REALISE ]])</f>
        <v>0</v>
      </c>
      <c r="L77" s="55">
        <f>IF(Mat_outillage[[#This Row],[MOTIF]]="",0,Mat_outillage[[#This Row],[MONTANT DD ET AUTRES TAXES HTVA]])</f>
        <v>0</v>
      </c>
      <c r="M77" s="56">
        <f>SUM(Mat_outillage[[#This Row],[MONTANT CAF REJETE]:[MONTANT DD ET AUTRES TAXES HTVA REJETE]])</f>
        <v>0</v>
      </c>
      <c r="N77" s="54"/>
      <c r="O77" s="51"/>
      <c r="P77" s="49">
        <f>Mat_outillage[[#This Row],[COÛT TOTAL REALISE]]-Mat_outillage[[#This Row],[COÛT TOTAL REJET]]</f>
        <v>0</v>
      </c>
    </row>
    <row r="78" spans="1:16" ht="15.75" thickBot="1">
      <c r="A78" s="218" t="str">
        <f>IF(ISBLANK(Mat_outillage[[#This Row],[DATE]]),"",ROW(Mat_outillage[[#This Row],[NUM]])-ROW($A$19))</f>
        <v/>
      </c>
      <c r="B78" s="46"/>
      <c r="C78" s="128"/>
      <c r="D78" s="129"/>
      <c r="E78" s="128"/>
      <c r="F78" s="134"/>
      <c r="G78" s="142"/>
      <c r="H78" s="53">
        <f>SUM(Mat_outillage[[#This Row],[MONTANT CAF REALISE ]:[MONTANT DD ET AUTRES TAXES HTVA]])</f>
        <v>0</v>
      </c>
      <c r="I78" s="35"/>
      <c r="J78" s="119"/>
      <c r="K78" s="55">
        <f>IF(Mat_outillage[[#This Row],[MOTIF]]="",0,Mat_outillage[[#This Row],[MONTANT CAF REALISE ]])</f>
        <v>0</v>
      </c>
      <c r="L78" s="55">
        <f>IF(Mat_outillage[[#This Row],[MOTIF]]="",0,Mat_outillage[[#This Row],[MONTANT DD ET AUTRES TAXES HTVA]])</f>
        <v>0</v>
      </c>
      <c r="M78" s="56">
        <f>SUM(Mat_outillage[[#This Row],[MONTANT CAF REJETE]:[MONTANT DD ET AUTRES TAXES HTVA REJETE]])</f>
        <v>0</v>
      </c>
      <c r="N78" s="54"/>
      <c r="O78" s="51"/>
      <c r="P78" s="49">
        <f>Mat_outillage[[#This Row],[COÛT TOTAL REALISE]]-Mat_outillage[[#This Row],[COÛT TOTAL REJET]]</f>
        <v>0</v>
      </c>
    </row>
    <row r="79" spans="1:16" ht="15.75" thickBot="1">
      <c r="A79" s="218" t="str">
        <f>IF(ISBLANK(Mat_outillage[[#This Row],[DATE]]),"",ROW(Mat_outillage[[#This Row],[NUM]])-ROW($A$19))</f>
        <v/>
      </c>
      <c r="B79" s="46"/>
      <c r="C79" s="128"/>
      <c r="D79" s="129"/>
      <c r="E79" s="128"/>
      <c r="F79" s="134"/>
      <c r="G79" s="142"/>
      <c r="H79" s="53">
        <f>SUM(Mat_outillage[[#This Row],[MONTANT CAF REALISE ]:[MONTANT DD ET AUTRES TAXES HTVA]])</f>
        <v>0</v>
      </c>
      <c r="I79" s="35"/>
      <c r="J79" s="119"/>
      <c r="K79" s="55">
        <f>IF(Mat_outillage[[#This Row],[MOTIF]]="",0,Mat_outillage[[#This Row],[MONTANT CAF REALISE ]])</f>
        <v>0</v>
      </c>
      <c r="L79" s="55">
        <f>IF(Mat_outillage[[#This Row],[MOTIF]]="",0,Mat_outillage[[#This Row],[MONTANT DD ET AUTRES TAXES HTVA]])</f>
        <v>0</v>
      </c>
      <c r="M79" s="56">
        <f>SUM(Mat_outillage[[#This Row],[MONTANT CAF REJETE]:[MONTANT DD ET AUTRES TAXES HTVA REJETE]])</f>
        <v>0</v>
      </c>
      <c r="N79" s="54"/>
      <c r="O79" s="51"/>
      <c r="P79" s="49">
        <f>Mat_outillage[[#This Row],[COÛT TOTAL REALISE]]-Mat_outillage[[#This Row],[COÛT TOTAL REJET]]</f>
        <v>0</v>
      </c>
    </row>
    <row r="80" spans="1:16" ht="15.75" thickBot="1">
      <c r="A80" s="218" t="str">
        <f>IF(ISBLANK(Mat_outillage[[#This Row],[DATE]]),"",ROW(Mat_outillage[[#This Row],[NUM]])-ROW($A$19))</f>
        <v/>
      </c>
      <c r="B80" s="46"/>
      <c r="C80" s="128"/>
      <c r="D80" s="129"/>
      <c r="E80" s="128"/>
      <c r="F80" s="134"/>
      <c r="G80" s="142"/>
      <c r="H80" s="53">
        <f>SUM(Mat_outillage[[#This Row],[MONTANT CAF REALISE ]:[MONTANT DD ET AUTRES TAXES HTVA]])</f>
        <v>0</v>
      </c>
      <c r="I80" s="35"/>
      <c r="J80" s="119"/>
      <c r="K80" s="55">
        <f>IF(Mat_outillage[[#This Row],[MOTIF]]="",0,Mat_outillage[[#This Row],[MONTANT CAF REALISE ]])</f>
        <v>0</v>
      </c>
      <c r="L80" s="55">
        <f>IF(Mat_outillage[[#This Row],[MOTIF]]="",0,Mat_outillage[[#This Row],[MONTANT DD ET AUTRES TAXES HTVA]])</f>
        <v>0</v>
      </c>
      <c r="M80" s="56">
        <f>SUM(Mat_outillage[[#This Row],[MONTANT CAF REJETE]:[MONTANT DD ET AUTRES TAXES HTVA REJETE]])</f>
        <v>0</v>
      </c>
      <c r="N80" s="54"/>
      <c r="O80" s="51"/>
      <c r="P80" s="49">
        <f>Mat_outillage[[#This Row],[COÛT TOTAL REALISE]]-Mat_outillage[[#This Row],[COÛT TOTAL REJET]]</f>
        <v>0</v>
      </c>
    </row>
    <row r="81" spans="1:16" ht="15.75" thickBot="1">
      <c r="A81" s="218" t="str">
        <f>IF(ISBLANK(Mat_outillage[[#This Row],[DATE]]),"",ROW(Mat_outillage[[#This Row],[NUM]])-ROW($A$19))</f>
        <v/>
      </c>
      <c r="B81" s="46"/>
      <c r="C81" s="128"/>
      <c r="D81" s="129"/>
      <c r="E81" s="128"/>
      <c r="F81" s="134"/>
      <c r="G81" s="142"/>
      <c r="H81" s="53">
        <f>SUM(Mat_outillage[[#This Row],[MONTANT CAF REALISE ]:[MONTANT DD ET AUTRES TAXES HTVA]])</f>
        <v>0</v>
      </c>
      <c r="I81" s="35"/>
      <c r="J81" s="119"/>
      <c r="K81" s="55">
        <f>IF(Mat_outillage[[#This Row],[MOTIF]]="",0,Mat_outillage[[#This Row],[MONTANT CAF REALISE ]])</f>
        <v>0</v>
      </c>
      <c r="L81" s="55">
        <f>IF(Mat_outillage[[#This Row],[MOTIF]]="",0,Mat_outillage[[#This Row],[MONTANT DD ET AUTRES TAXES HTVA]])</f>
        <v>0</v>
      </c>
      <c r="M81" s="56">
        <f>SUM(Mat_outillage[[#This Row],[MONTANT CAF REJETE]:[MONTANT DD ET AUTRES TAXES HTVA REJETE]])</f>
        <v>0</v>
      </c>
      <c r="N81" s="54"/>
      <c r="O81" s="51"/>
      <c r="P81" s="49">
        <f>Mat_outillage[[#This Row],[COÛT TOTAL REALISE]]-Mat_outillage[[#This Row],[COÛT TOTAL REJET]]</f>
        <v>0</v>
      </c>
    </row>
    <row r="82" spans="1:16" ht="15.75" thickBot="1">
      <c r="A82" s="218" t="str">
        <f>IF(ISBLANK(Mat_outillage[[#This Row],[DATE]]),"",ROW(Mat_outillage[[#This Row],[NUM]])-ROW($A$19))</f>
        <v/>
      </c>
      <c r="B82" s="46"/>
      <c r="C82" s="128"/>
      <c r="D82" s="129"/>
      <c r="E82" s="128"/>
      <c r="F82" s="134"/>
      <c r="G82" s="142"/>
      <c r="H82" s="53">
        <f>SUM(Mat_outillage[[#This Row],[MONTANT CAF REALISE ]:[MONTANT DD ET AUTRES TAXES HTVA]])</f>
        <v>0</v>
      </c>
      <c r="I82" s="35"/>
      <c r="J82" s="119"/>
      <c r="K82" s="55">
        <f>IF(Mat_outillage[[#This Row],[MOTIF]]="",0,Mat_outillage[[#This Row],[MONTANT CAF REALISE ]])</f>
        <v>0</v>
      </c>
      <c r="L82" s="55">
        <f>IF(Mat_outillage[[#This Row],[MOTIF]]="",0,Mat_outillage[[#This Row],[MONTANT DD ET AUTRES TAXES HTVA]])</f>
        <v>0</v>
      </c>
      <c r="M82" s="56">
        <f>SUM(Mat_outillage[[#This Row],[MONTANT CAF REJETE]:[MONTANT DD ET AUTRES TAXES HTVA REJETE]])</f>
        <v>0</v>
      </c>
      <c r="N82" s="54"/>
      <c r="O82" s="51"/>
      <c r="P82" s="49">
        <f>Mat_outillage[[#This Row],[COÛT TOTAL REALISE]]-Mat_outillage[[#This Row],[COÛT TOTAL REJET]]</f>
        <v>0</v>
      </c>
    </row>
    <row r="83" spans="1:16" ht="15.75" thickBot="1">
      <c r="A83" s="218" t="str">
        <f>IF(ISBLANK(Mat_outillage[[#This Row],[DATE]]),"",ROW(Mat_outillage[[#This Row],[NUM]])-ROW($A$19))</f>
        <v/>
      </c>
      <c r="B83" s="46"/>
      <c r="C83" s="128"/>
      <c r="D83" s="129"/>
      <c r="E83" s="128"/>
      <c r="F83" s="134"/>
      <c r="G83" s="142"/>
      <c r="H83" s="53">
        <f>SUM(Mat_outillage[[#This Row],[MONTANT CAF REALISE ]:[MONTANT DD ET AUTRES TAXES HTVA]])</f>
        <v>0</v>
      </c>
      <c r="I83" s="35"/>
      <c r="J83" s="119"/>
      <c r="K83" s="55">
        <f>IF(Mat_outillage[[#This Row],[MOTIF]]="",0,Mat_outillage[[#This Row],[MONTANT CAF REALISE ]])</f>
        <v>0</v>
      </c>
      <c r="L83" s="55">
        <f>IF(Mat_outillage[[#This Row],[MOTIF]]="",0,Mat_outillage[[#This Row],[MONTANT DD ET AUTRES TAXES HTVA]])</f>
        <v>0</v>
      </c>
      <c r="M83" s="56">
        <f>SUM(Mat_outillage[[#This Row],[MONTANT CAF REJETE]:[MONTANT DD ET AUTRES TAXES HTVA REJETE]])</f>
        <v>0</v>
      </c>
      <c r="N83" s="54"/>
      <c r="O83" s="51"/>
      <c r="P83" s="49">
        <f>Mat_outillage[[#This Row],[COÛT TOTAL REALISE]]-Mat_outillage[[#This Row],[COÛT TOTAL REJET]]</f>
        <v>0</v>
      </c>
    </row>
    <row r="84" spans="1:16" ht="15.75" thickBot="1">
      <c r="A84" s="218" t="str">
        <f>IF(ISBLANK(Mat_outillage[[#This Row],[DATE]]),"",ROW(Mat_outillage[[#This Row],[NUM]])-ROW($A$19))</f>
        <v/>
      </c>
      <c r="B84" s="46"/>
      <c r="C84" s="128"/>
      <c r="D84" s="129"/>
      <c r="E84" s="128"/>
      <c r="F84" s="134"/>
      <c r="G84" s="142"/>
      <c r="H84" s="53">
        <f>SUM(Mat_outillage[[#This Row],[MONTANT CAF REALISE ]:[MONTANT DD ET AUTRES TAXES HTVA]])</f>
        <v>0</v>
      </c>
      <c r="I84" s="35"/>
      <c r="J84" s="119"/>
      <c r="K84" s="55">
        <f>IF(Mat_outillage[[#This Row],[MOTIF]]="",0,Mat_outillage[[#This Row],[MONTANT CAF REALISE ]])</f>
        <v>0</v>
      </c>
      <c r="L84" s="55">
        <f>IF(Mat_outillage[[#This Row],[MOTIF]]="",0,Mat_outillage[[#This Row],[MONTANT DD ET AUTRES TAXES HTVA]])</f>
        <v>0</v>
      </c>
      <c r="M84" s="56">
        <f>SUM(Mat_outillage[[#This Row],[MONTANT CAF REJETE]:[MONTANT DD ET AUTRES TAXES HTVA REJETE]])</f>
        <v>0</v>
      </c>
      <c r="N84" s="54"/>
      <c r="O84" s="51"/>
      <c r="P84" s="49">
        <f>Mat_outillage[[#This Row],[COÛT TOTAL REALISE]]-Mat_outillage[[#This Row],[COÛT TOTAL REJET]]</f>
        <v>0</v>
      </c>
    </row>
    <row r="85" spans="1:16" ht="15.75" thickBot="1">
      <c r="A85" s="218" t="str">
        <f>IF(ISBLANK(Mat_outillage[[#This Row],[DATE]]),"",ROW(Mat_outillage[[#This Row],[NUM]])-ROW($A$19))</f>
        <v/>
      </c>
      <c r="B85" s="46"/>
      <c r="C85" s="128"/>
      <c r="D85" s="129"/>
      <c r="E85" s="128"/>
      <c r="F85" s="134"/>
      <c r="G85" s="142"/>
      <c r="H85" s="53">
        <f>SUM(Mat_outillage[[#This Row],[MONTANT CAF REALISE ]:[MONTANT DD ET AUTRES TAXES HTVA]])</f>
        <v>0</v>
      </c>
      <c r="I85" s="35"/>
      <c r="J85" s="119"/>
      <c r="K85" s="55">
        <f>IF(Mat_outillage[[#This Row],[MOTIF]]="",0,Mat_outillage[[#This Row],[MONTANT CAF REALISE ]])</f>
        <v>0</v>
      </c>
      <c r="L85" s="55">
        <f>IF(Mat_outillage[[#This Row],[MOTIF]]="",0,Mat_outillage[[#This Row],[MONTANT DD ET AUTRES TAXES HTVA]])</f>
        <v>0</v>
      </c>
      <c r="M85" s="56">
        <f>SUM(Mat_outillage[[#This Row],[MONTANT CAF REJETE]:[MONTANT DD ET AUTRES TAXES HTVA REJETE]])</f>
        <v>0</v>
      </c>
      <c r="N85" s="54"/>
      <c r="O85" s="51"/>
      <c r="P85" s="49">
        <f>Mat_outillage[[#This Row],[COÛT TOTAL REALISE]]-Mat_outillage[[#This Row],[COÛT TOTAL REJET]]</f>
        <v>0</v>
      </c>
    </row>
    <row r="86" spans="1:16" ht="15.75" thickBot="1">
      <c r="A86" s="218" t="str">
        <f>IF(ISBLANK(Mat_outillage[[#This Row],[DATE]]),"",ROW(Mat_outillage[[#This Row],[NUM]])-ROW($A$19))</f>
        <v/>
      </c>
      <c r="B86" s="46"/>
      <c r="C86" s="128"/>
      <c r="D86" s="129"/>
      <c r="E86" s="128"/>
      <c r="F86" s="134"/>
      <c r="G86" s="142"/>
      <c r="H86" s="53">
        <f>SUM(Mat_outillage[[#This Row],[MONTANT CAF REALISE ]:[MONTANT DD ET AUTRES TAXES HTVA]])</f>
        <v>0</v>
      </c>
      <c r="I86" s="35"/>
      <c r="J86" s="119"/>
      <c r="K86" s="55">
        <f>IF(Mat_outillage[[#This Row],[MOTIF]]="",0,Mat_outillage[[#This Row],[MONTANT CAF REALISE ]])</f>
        <v>0</v>
      </c>
      <c r="L86" s="55">
        <f>IF(Mat_outillage[[#This Row],[MOTIF]]="",0,Mat_outillage[[#This Row],[MONTANT DD ET AUTRES TAXES HTVA]])</f>
        <v>0</v>
      </c>
      <c r="M86" s="56">
        <f>SUM(Mat_outillage[[#This Row],[MONTANT CAF REJETE]:[MONTANT DD ET AUTRES TAXES HTVA REJETE]])</f>
        <v>0</v>
      </c>
      <c r="N86" s="54"/>
      <c r="O86" s="51"/>
      <c r="P86" s="49">
        <f>Mat_outillage[[#This Row],[COÛT TOTAL REALISE]]-Mat_outillage[[#This Row],[COÛT TOTAL REJET]]</f>
        <v>0</v>
      </c>
    </row>
    <row r="87" spans="1:16" ht="15.75" thickBot="1">
      <c r="A87" s="218" t="str">
        <f>IF(ISBLANK(Mat_outillage[[#This Row],[DATE]]),"",ROW(Mat_outillage[[#This Row],[NUM]])-ROW($A$19))</f>
        <v/>
      </c>
      <c r="B87" s="46"/>
      <c r="C87" s="128"/>
      <c r="D87" s="129"/>
      <c r="E87" s="128"/>
      <c r="F87" s="134"/>
      <c r="G87" s="142"/>
      <c r="H87" s="53">
        <f>SUM(Mat_outillage[[#This Row],[MONTANT CAF REALISE ]:[MONTANT DD ET AUTRES TAXES HTVA]])</f>
        <v>0</v>
      </c>
      <c r="I87" s="35"/>
      <c r="J87" s="119"/>
      <c r="K87" s="55">
        <f>IF(Mat_outillage[[#This Row],[MOTIF]]="",0,Mat_outillage[[#This Row],[MONTANT CAF REALISE ]])</f>
        <v>0</v>
      </c>
      <c r="L87" s="55">
        <f>IF(Mat_outillage[[#This Row],[MOTIF]]="",0,Mat_outillage[[#This Row],[MONTANT DD ET AUTRES TAXES HTVA]])</f>
        <v>0</v>
      </c>
      <c r="M87" s="56">
        <f>SUM(Mat_outillage[[#This Row],[MONTANT CAF REJETE]:[MONTANT DD ET AUTRES TAXES HTVA REJETE]])</f>
        <v>0</v>
      </c>
      <c r="N87" s="54"/>
      <c r="O87" s="51"/>
      <c r="P87" s="49">
        <f>Mat_outillage[[#This Row],[COÛT TOTAL REALISE]]-Mat_outillage[[#This Row],[COÛT TOTAL REJET]]</f>
        <v>0</v>
      </c>
    </row>
    <row r="88" spans="1:16" ht="15.75" thickBot="1">
      <c r="A88" s="218" t="str">
        <f>IF(ISBLANK(Mat_outillage[[#This Row],[DATE]]),"",ROW(Mat_outillage[[#This Row],[NUM]])-ROW($A$19))</f>
        <v/>
      </c>
      <c r="B88" s="46"/>
      <c r="C88" s="128"/>
      <c r="D88" s="129"/>
      <c r="E88" s="128"/>
      <c r="F88" s="134"/>
      <c r="G88" s="142"/>
      <c r="H88" s="53">
        <f>SUM(Mat_outillage[[#This Row],[MONTANT CAF REALISE ]:[MONTANT DD ET AUTRES TAXES HTVA]])</f>
        <v>0</v>
      </c>
      <c r="I88" s="35"/>
      <c r="J88" s="119"/>
      <c r="K88" s="55">
        <f>IF(Mat_outillage[[#This Row],[MOTIF]]="",0,Mat_outillage[[#This Row],[MONTANT CAF REALISE ]])</f>
        <v>0</v>
      </c>
      <c r="L88" s="55">
        <f>IF(Mat_outillage[[#This Row],[MOTIF]]="",0,Mat_outillage[[#This Row],[MONTANT DD ET AUTRES TAXES HTVA]])</f>
        <v>0</v>
      </c>
      <c r="M88" s="56">
        <f>SUM(Mat_outillage[[#This Row],[MONTANT CAF REJETE]:[MONTANT DD ET AUTRES TAXES HTVA REJETE]])</f>
        <v>0</v>
      </c>
      <c r="N88" s="54"/>
      <c r="O88" s="51"/>
      <c r="P88" s="49">
        <f>Mat_outillage[[#This Row],[COÛT TOTAL REALISE]]-Mat_outillage[[#This Row],[COÛT TOTAL REJET]]</f>
        <v>0</v>
      </c>
    </row>
    <row r="89" spans="1:16" ht="15.75" thickBot="1">
      <c r="A89" s="218" t="str">
        <f>IF(ISBLANK(Mat_outillage[[#This Row],[DATE]]),"",ROW(Mat_outillage[[#This Row],[NUM]])-ROW($A$19))</f>
        <v/>
      </c>
      <c r="B89" s="46"/>
      <c r="C89" s="128"/>
      <c r="D89" s="129"/>
      <c r="E89" s="128"/>
      <c r="F89" s="134"/>
      <c r="G89" s="142"/>
      <c r="H89" s="53">
        <f>SUM(Mat_outillage[[#This Row],[MONTANT CAF REALISE ]:[MONTANT DD ET AUTRES TAXES HTVA]])</f>
        <v>0</v>
      </c>
      <c r="I89" s="35"/>
      <c r="J89" s="119"/>
      <c r="K89" s="55">
        <f>IF(Mat_outillage[[#This Row],[MOTIF]]="",0,Mat_outillage[[#This Row],[MONTANT CAF REALISE ]])</f>
        <v>0</v>
      </c>
      <c r="L89" s="55">
        <f>IF(Mat_outillage[[#This Row],[MOTIF]]="",0,Mat_outillage[[#This Row],[MONTANT DD ET AUTRES TAXES HTVA]])</f>
        <v>0</v>
      </c>
      <c r="M89" s="56">
        <f>SUM(Mat_outillage[[#This Row],[MONTANT CAF REJETE]:[MONTANT DD ET AUTRES TAXES HTVA REJETE]])</f>
        <v>0</v>
      </c>
      <c r="N89" s="54"/>
      <c r="O89" s="51"/>
      <c r="P89" s="49">
        <f>Mat_outillage[[#This Row],[COÛT TOTAL REALISE]]-Mat_outillage[[#This Row],[COÛT TOTAL REJET]]</f>
        <v>0</v>
      </c>
    </row>
    <row r="90" spans="1:16" ht="15.75" thickBot="1">
      <c r="A90" s="218" t="str">
        <f>IF(ISBLANK(Mat_outillage[[#This Row],[DATE]]),"",ROW(Mat_outillage[[#This Row],[NUM]])-ROW($A$19))</f>
        <v/>
      </c>
      <c r="B90" s="46"/>
      <c r="C90" s="128"/>
      <c r="D90" s="129"/>
      <c r="E90" s="128"/>
      <c r="F90" s="134"/>
      <c r="G90" s="142"/>
      <c r="H90" s="53">
        <f>SUM(Mat_outillage[[#This Row],[MONTANT CAF REALISE ]:[MONTANT DD ET AUTRES TAXES HTVA]])</f>
        <v>0</v>
      </c>
      <c r="I90" s="35"/>
      <c r="J90" s="119"/>
      <c r="K90" s="55">
        <f>IF(Mat_outillage[[#This Row],[MOTIF]]="",0,Mat_outillage[[#This Row],[MONTANT CAF REALISE ]])</f>
        <v>0</v>
      </c>
      <c r="L90" s="55">
        <f>IF(Mat_outillage[[#This Row],[MOTIF]]="",0,Mat_outillage[[#This Row],[MONTANT DD ET AUTRES TAXES HTVA]])</f>
        <v>0</v>
      </c>
      <c r="M90" s="56">
        <f>SUM(Mat_outillage[[#This Row],[MONTANT CAF REJETE]:[MONTANT DD ET AUTRES TAXES HTVA REJETE]])</f>
        <v>0</v>
      </c>
      <c r="N90" s="54"/>
      <c r="O90" s="51"/>
      <c r="P90" s="49">
        <f>Mat_outillage[[#This Row],[COÛT TOTAL REALISE]]-Mat_outillage[[#This Row],[COÛT TOTAL REJET]]</f>
        <v>0</v>
      </c>
    </row>
    <row r="91" spans="1:16" ht="15.75" thickBot="1">
      <c r="A91" s="218" t="str">
        <f>IF(ISBLANK(Mat_outillage[[#This Row],[DATE]]),"",ROW(Mat_outillage[[#This Row],[NUM]])-ROW($A$19))</f>
        <v/>
      </c>
      <c r="B91" s="46"/>
      <c r="C91" s="128"/>
      <c r="D91" s="129"/>
      <c r="E91" s="128"/>
      <c r="F91" s="134"/>
      <c r="G91" s="142"/>
      <c r="H91" s="53">
        <f>SUM(Mat_outillage[[#This Row],[MONTANT CAF REALISE ]:[MONTANT DD ET AUTRES TAXES HTVA]])</f>
        <v>0</v>
      </c>
      <c r="I91" s="35"/>
      <c r="J91" s="119"/>
      <c r="K91" s="55">
        <f>IF(Mat_outillage[[#This Row],[MOTIF]]="",0,Mat_outillage[[#This Row],[MONTANT CAF REALISE ]])</f>
        <v>0</v>
      </c>
      <c r="L91" s="55">
        <f>IF(Mat_outillage[[#This Row],[MOTIF]]="",0,Mat_outillage[[#This Row],[MONTANT DD ET AUTRES TAXES HTVA]])</f>
        <v>0</v>
      </c>
      <c r="M91" s="56">
        <f>SUM(Mat_outillage[[#This Row],[MONTANT CAF REJETE]:[MONTANT DD ET AUTRES TAXES HTVA REJETE]])</f>
        <v>0</v>
      </c>
      <c r="N91" s="54"/>
      <c r="O91" s="51"/>
      <c r="P91" s="49">
        <f>Mat_outillage[[#This Row],[COÛT TOTAL REALISE]]-Mat_outillage[[#This Row],[COÛT TOTAL REJET]]</f>
        <v>0</v>
      </c>
    </row>
    <row r="92" spans="1:16" ht="15.75" thickBot="1">
      <c r="A92" s="218" t="str">
        <f>IF(ISBLANK(Mat_outillage[[#This Row],[DATE]]),"",ROW(Mat_outillage[[#This Row],[NUM]])-ROW($A$19))</f>
        <v/>
      </c>
      <c r="B92" s="46"/>
      <c r="C92" s="128"/>
      <c r="D92" s="129"/>
      <c r="E92" s="128"/>
      <c r="F92" s="134"/>
      <c r="G92" s="142"/>
      <c r="H92" s="53">
        <f>SUM(Mat_outillage[[#This Row],[MONTANT CAF REALISE ]:[MONTANT DD ET AUTRES TAXES HTVA]])</f>
        <v>0</v>
      </c>
      <c r="I92" s="35"/>
      <c r="J92" s="119"/>
      <c r="K92" s="55">
        <f>IF(Mat_outillage[[#This Row],[MOTIF]]="",0,Mat_outillage[[#This Row],[MONTANT CAF REALISE ]])</f>
        <v>0</v>
      </c>
      <c r="L92" s="55">
        <f>IF(Mat_outillage[[#This Row],[MOTIF]]="",0,Mat_outillage[[#This Row],[MONTANT DD ET AUTRES TAXES HTVA]])</f>
        <v>0</v>
      </c>
      <c r="M92" s="56">
        <f>SUM(Mat_outillage[[#This Row],[MONTANT CAF REJETE]:[MONTANT DD ET AUTRES TAXES HTVA REJETE]])</f>
        <v>0</v>
      </c>
      <c r="N92" s="54"/>
      <c r="O92" s="51"/>
      <c r="P92" s="49">
        <f>Mat_outillage[[#This Row],[COÛT TOTAL REALISE]]-Mat_outillage[[#This Row],[COÛT TOTAL REJET]]</f>
        <v>0</v>
      </c>
    </row>
    <row r="93" spans="1:16" ht="15.75" thickBot="1">
      <c r="A93" s="218" t="str">
        <f>IF(ISBLANK(Mat_outillage[[#This Row],[DATE]]),"",ROW(Mat_outillage[[#This Row],[NUM]])-ROW($A$19))</f>
        <v/>
      </c>
      <c r="B93" s="46"/>
      <c r="C93" s="128"/>
      <c r="D93" s="129"/>
      <c r="E93" s="128"/>
      <c r="F93" s="134"/>
      <c r="G93" s="142"/>
      <c r="H93" s="53">
        <f>SUM(Mat_outillage[[#This Row],[MONTANT CAF REALISE ]:[MONTANT DD ET AUTRES TAXES HTVA]])</f>
        <v>0</v>
      </c>
      <c r="I93" s="35"/>
      <c r="J93" s="119"/>
      <c r="K93" s="55">
        <f>IF(Mat_outillage[[#This Row],[MOTIF]]="",0,Mat_outillage[[#This Row],[MONTANT CAF REALISE ]])</f>
        <v>0</v>
      </c>
      <c r="L93" s="55">
        <f>IF(Mat_outillage[[#This Row],[MOTIF]]="",0,Mat_outillage[[#This Row],[MONTANT DD ET AUTRES TAXES HTVA]])</f>
        <v>0</v>
      </c>
      <c r="M93" s="56">
        <f>SUM(Mat_outillage[[#This Row],[MONTANT CAF REJETE]:[MONTANT DD ET AUTRES TAXES HTVA REJETE]])</f>
        <v>0</v>
      </c>
      <c r="N93" s="54"/>
      <c r="O93" s="51"/>
      <c r="P93" s="49">
        <f>Mat_outillage[[#This Row],[COÛT TOTAL REALISE]]-Mat_outillage[[#This Row],[COÛT TOTAL REJET]]</f>
        <v>0</v>
      </c>
    </row>
    <row r="94" spans="1:16" ht="15.75" thickBot="1">
      <c r="A94" s="218" t="str">
        <f>IF(ISBLANK(Mat_outillage[[#This Row],[DATE]]),"",ROW(Mat_outillage[[#This Row],[NUM]])-ROW($A$19))</f>
        <v/>
      </c>
      <c r="B94" s="46"/>
      <c r="C94" s="128"/>
      <c r="D94" s="129"/>
      <c r="E94" s="128"/>
      <c r="F94" s="134"/>
      <c r="G94" s="142"/>
      <c r="H94" s="53">
        <f>SUM(Mat_outillage[[#This Row],[MONTANT CAF REALISE ]:[MONTANT DD ET AUTRES TAXES HTVA]])</f>
        <v>0</v>
      </c>
      <c r="I94" s="35"/>
      <c r="J94" s="119"/>
      <c r="K94" s="55">
        <f>IF(Mat_outillage[[#This Row],[MOTIF]]="",0,Mat_outillage[[#This Row],[MONTANT CAF REALISE ]])</f>
        <v>0</v>
      </c>
      <c r="L94" s="55">
        <f>IF(Mat_outillage[[#This Row],[MOTIF]]="",0,Mat_outillage[[#This Row],[MONTANT DD ET AUTRES TAXES HTVA]])</f>
        <v>0</v>
      </c>
      <c r="M94" s="56">
        <f>SUM(Mat_outillage[[#This Row],[MONTANT CAF REJETE]:[MONTANT DD ET AUTRES TAXES HTVA REJETE]])</f>
        <v>0</v>
      </c>
      <c r="N94" s="54"/>
      <c r="O94" s="51"/>
      <c r="P94" s="49">
        <f>Mat_outillage[[#This Row],[COÛT TOTAL REALISE]]-Mat_outillage[[#This Row],[COÛT TOTAL REJET]]</f>
        <v>0</v>
      </c>
    </row>
    <row r="95" spans="1:16" ht="15.75" thickBot="1">
      <c r="A95" s="218" t="str">
        <f>IF(ISBLANK(Mat_outillage[[#This Row],[DATE]]),"",ROW(Mat_outillage[[#This Row],[NUM]])-ROW($A$19))</f>
        <v/>
      </c>
      <c r="B95" s="46"/>
      <c r="C95" s="128"/>
      <c r="D95" s="129"/>
      <c r="E95" s="128"/>
      <c r="F95" s="134"/>
      <c r="G95" s="142"/>
      <c r="H95" s="53">
        <f>SUM(Mat_outillage[[#This Row],[MONTANT CAF REALISE ]:[MONTANT DD ET AUTRES TAXES HTVA]])</f>
        <v>0</v>
      </c>
      <c r="I95" s="35"/>
      <c r="J95" s="119"/>
      <c r="K95" s="55">
        <f>IF(Mat_outillage[[#This Row],[MOTIF]]="",0,Mat_outillage[[#This Row],[MONTANT CAF REALISE ]])</f>
        <v>0</v>
      </c>
      <c r="L95" s="55">
        <f>IF(Mat_outillage[[#This Row],[MOTIF]]="",0,Mat_outillage[[#This Row],[MONTANT DD ET AUTRES TAXES HTVA]])</f>
        <v>0</v>
      </c>
      <c r="M95" s="56">
        <f>SUM(Mat_outillage[[#This Row],[MONTANT CAF REJETE]:[MONTANT DD ET AUTRES TAXES HTVA REJETE]])</f>
        <v>0</v>
      </c>
      <c r="N95" s="54"/>
      <c r="O95" s="51"/>
      <c r="P95" s="49">
        <f>Mat_outillage[[#This Row],[COÛT TOTAL REALISE]]-Mat_outillage[[#This Row],[COÛT TOTAL REJET]]</f>
        <v>0</v>
      </c>
    </row>
    <row r="96" spans="1:16" ht="15.75" thickBot="1">
      <c r="A96" s="218" t="str">
        <f>IF(ISBLANK(Mat_outillage[[#This Row],[DATE]]),"",ROW(Mat_outillage[[#This Row],[NUM]])-ROW($A$19))</f>
        <v/>
      </c>
      <c r="B96" s="46"/>
      <c r="C96" s="128"/>
      <c r="D96" s="129"/>
      <c r="E96" s="128"/>
      <c r="F96" s="134"/>
      <c r="G96" s="142"/>
      <c r="H96" s="53">
        <f>SUM(Mat_outillage[[#This Row],[MONTANT CAF REALISE ]:[MONTANT DD ET AUTRES TAXES HTVA]])</f>
        <v>0</v>
      </c>
      <c r="I96" s="35"/>
      <c r="J96" s="119"/>
      <c r="K96" s="55">
        <f>IF(Mat_outillage[[#This Row],[MOTIF]]="",0,Mat_outillage[[#This Row],[MONTANT CAF REALISE ]])</f>
        <v>0</v>
      </c>
      <c r="L96" s="55">
        <f>IF(Mat_outillage[[#This Row],[MOTIF]]="",0,Mat_outillage[[#This Row],[MONTANT DD ET AUTRES TAXES HTVA]])</f>
        <v>0</v>
      </c>
      <c r="M96" s="56">
        <f>SUM(Mat_outillage[[#This Row],[MONTANT CAF REJETE]:[MONTANT DD ET AUTRES TAXES HTVA REJETE]])</f>
        <v>0</v>
      </c>
      <c r="N96" s="54"/>
      <c r="O96" s="51"/>
      <c r="P96" s="49">
        <f>Mat_outillage[[#This Row],[COÛT TOTAL REALISE]]-Mat_outillage[[#This Row],[COÛT TOTAL REJET]]</f>
        <v>0</v>
      </c>
    </row>
    <row r="97" spans="1:16" ht="15.75" thickBot="1">
      <c r="A97" s="218" t="str">
        <f>IF(ISBLANK(Mat_outillage[[#This Row],[DATE]]),"",ROW(Mat_outillage[[#This Row],[NUM]])-ROW($A$19))</f>
        <v/>
      </c>
      <c r="B97" s="46"/>
      <c r="C97" s="128"/>
      <c r="D97" s="129"/>
      <c r="E97" s="128"/>
      <c r="F97" s="134"/>
      <c r="G97" s="142"/>
      <c r="H97" s="53">
        <f>SUM(Mat_outillage[[#This Row],[MONTANT CAF REALISE ]:[MONTANT DD ET AUTRES TAXES HTVA]])</f>
        <v>0</v>
      </c>
      <c r="I97" s="35"/>
      <c r="J97" s="119"/>
      <c r="K97" s="55">
        <f>IF(Mat_outillage[[#This Row],[MOTIF]]="",0,Mat_outillage[[#This Row],[MONTANT CAF REALISE ]])</f>
        <v>0</v>
      </c>
      <c r="L97" s="55">
        <f>IF(Mat_outillage[[#This Row],[MOTIF]]="",0,Mat_outillage[[#This Row],[MONTANT DD ET AUTRES TAXES HTVA]])</f>
        <v>0</v>
      </c>
      <c r="M97" s="56">
        <f>SUM(Mat_outillage[[#This Row],[MONTANT CAF REJETE]:[MONTANT DD ET AUTRES TAXES HTVA REJETE]])</f>
        <v>0</v>
      </c>
      <c r="N97" s="54"/>
      <c r="O97" s="51"/>
      <c r="P97" s="49">
        <f>Mat_outillage[[#This Row],[COÛT TOTAL REALISE]]-Mat_outillage[[#This Row],[COÛT TOTAL REJET]]</f>
        <v>0</v>
      </c>
    </row>
    <row r="98" spans="1:16" ht="15.75" thickBot="1">
      <c r="A98" s="218" t="str">
        <f>IF(ISBLANK(Mat_outillage[[#This Row],[DATE]]),"",ROW(Mat_outillage[[#This Row],[NUM]])-ROW($A$19))</f>
        <v/>
      </c>
      <c r="B98" s="46"/>
      <c r="C98" s="128"/>
      <c r="D98" s="129"/>
      <c r="E98" s="128"/>
      <c r="F98" s="134"/>
      <c r="G98" s="142"/>
      <c r="H98" s="53">
        <f>SUM(Mat_outillage[[#This Row],[MONTANT CAF REALISE ]:[MONTANT DD ET AUTRES TAXES HTVA]])</f>
        <v>0</v>
      </c>
      <c r="I98" s="35"/>
      <c r="J98" s="119"/>
      <c r="K98" s="55">
        <f>IF(Mat_outillage[[#This Row],[MOTIF]]="",0,Mat_outillage[[#This Row],[MONTANT CAF REALISE ]])</f>
        <v>0</v>
      </c>
      <c r="L98" s="55">
        <f>IF(Mat_outillage[[#This Row],[MOTIF]]="",0,Mat_outillage[[#This Row],[MONTANT DD ET AUTRES TAXES HTVA]])</f>
        <v>0</v>
      </c>
      <c r="M98" s="56">
        <f>SUM(Mat_outillage[[#This Row],[MONTANT CAF REJETE]:[MONTANT DD ET AUTRES TAXES HTVA REJETE]])</f>
        <v>0</v>
      </c>
      <c r="N98" s="54"/>
      <c r="O98" s="51"/>
      <c r="P98" s="49">
        <f>Mat_outillage[[#This Row],[COÛT TOTAL REALISE]]-Mat_outillage[[#This Row],[COÛT TOTAL REJET]]</f>
        <v>0</v>
      </c>
    </row>
    <row r="99" spans="1:16" ht="15.75" thickBot="1">
      <c r="A99" s="218" t="str">
        <f>IF(ISBLANK(Mat_outillage[[#This Row],[DATE]]),"",ROW(Mat_outillage[[#This Row],[NUM]])-ROW($A$19))</f>
        <v/>
      </c>
      <c r="B99" s="46"/>
      <c r="C99" s="128"/>
      <c r="D99" s="129"/>
      <c r="E99" s="128"/>
      <c r="F99" s="134"/>
      <c r="G99" s="142"/>
      <c r="H99" s="53">
        <f>SUM(Mat_outillage[[#This Row],[MONTANT CAF REALISE ]:[MONTANT DD ET AUTRES TAXES HTVA]])</f>
        <v>0</v>
      </c>
      <c r="I99" s="35"/>
      <c r="J99" s="119"/>
      <c r="K99" s="55">
        <f>IF(Mat_outillage[[#This Row],[MOTIF]]="",0,Mat_outillage[[#This Row],[MONTANT CAF REALISE ]])</f>
        <v>0</v>
      </c>
      <c r="L99" s="55">
        <f>IF(Mat_outillage[[#This Row],[MOTIF]]="",0,Mat_outillage[[#This Row],[MONTANT DD ET AUTRES TAXES HTVA]])</f>
        <v>0</v>
      </c>
      <c r="M99" s="56">
        <f>SUM(Mat_outillage[[#This Row],[MONTANT CAF REJETE]:[MONTANT DD ET AUTRES TAXES HTVA REJETE]])</f>
        <v>0</v>
      </c>
      <c r="N99" s="54"/>
      <c r="O99" s="51"/>
      <c r="P99" s="49">
        <f>Mat_outillage[[#This Row],[COÛT TOTAL REALISE]]-Mat_outillage[[#This Row],[COÛT TOTAL REJET]]</f>
        <v>0</v>
      </c>
    </row>
    <row r="100" spans="1:16" ht="15.75" thickBot="1">
      <c r="A100" s="218" t="str">
        <f>IF(ISBLANK(Mat_outillage[[#This Row],[DATE]]),"",ROW(Mat_outillage[[#This Row],[NUM]])-ROW($A$19))</f>
        <v/>
      </c>
      <c r="B100" s="46"/>
      <c r="C100" s="128"/>
      <c r="D100" s="129"/>
      <c r="E100" s="128"/>
      <c r="F100" s="134"/>
      <c r="G100" s="142"/>
      <c r="H100" s="53">
        <f>SUM(Mat_outillage[[#This Row],[MONTANT CAF REALISE ]:[MONTANT DD ET AUTRES TAXES HTVA]])</f>
        <v>0</v>
      </c>
      <c r="I100" s="35"/>
      <c r="J100" s="119"/>
      <c r="K100" s="55">
        <f>IF(Mat_outillage[[#This Row],[MOTIF]]="",0,Mat_outillage[[#This Row],[MONTANT CAF REALISE ]])</f>
        <v>0</v>
      </c>
      <c r="L100" s="55">
        <f>IF(Mat_outillage[[#This Row],[MOTIF]]="",0,Mat_outillage[[#This Row],[MONTANT DD ET AUTRES TAXES HTVA]])</f>
        <v>0</v>
      </c>
      <c r="M100" s="56">
        <f>SUM(Mat_outillage[[#This Row],[MONTANT CAF REJETE]:[MONTANT DD ET AUTRES TAXES HTVA REJETE]])</f>
        <v>0</v>
      </c>
      <c r="N100" s="54"/>
      <c r="O100" s="51"/>
      <c r="P100" s="49">
        <f>Mat_outillage[[#This Row],[COÛT TOTAL REALISE]]-Mat_outillage[[#This Row],[COÛT TOTAL REJET]]</f>
        <v>0</v>
      </c>
    </row>
    <row r="101" spans="1:16" ht="15.75" thickBot="1">
      <c r="A101" s="218" t="str">
        <f>IF(ISBLANK(Mat_outillage[[#This Row],[DATE]]),"",ROW(Mat_outillage[[#This Row],[NUM]])-ROW($A$19))</f>
        <v/>
      </c>
      <c r="B101" s="46"/>
      <c r="C101" s="128"/>
      <c r="D101" s="129"/>
      <c r="E101" s="128"/>
      <c r="F101" s="134"/>
      <c r="G101" s="142"/>
      <c r="H101" s="53">
        <f>SUM(Mat_outillage[[#This Row],[MONTANT CAF REALISE ]:[MONTANT DD ET AUTRES TAXES HTVA]])</f>
        <v>0</v>
      </c>
      <c r="I101" s="35"/>
      <c r="J101" s="119"/>
      <c r="K101" s="55">
        <f>IF(Mat_outillage[[#This Row],[MOTIF]]="",0,Mat_outillage[[#This Row],[MONTANT CAF REALISE ]])</f>
        <v>0</v>
      </c>
      <c r="L101" s="55">
        <f>IF(Mat_outillage[[#This Row],[MOTIF]]="",0,Mat_outillage[[#This Row],[MONTANT DD ET AUTRES TAXES HTVA]])</f>
        <v>0</v>
      </c>
      <c r="M101" s="56">
        <f>SUM(Mat_outillage[[#This Row],[MONTANT CAF REJETE]:[MONTANT DD ET AUTRES TAXES HTVA REJETE]])</f>
        <v>0</v>
      </c>
      <c r="N101" s="54"/>
      <c r="O101" s="51"/>
      <c r="P101" s="49">
        <f>Mat_outillage[[#This Row],[COÛT TOTAL REALISE]]-Mat_outillage[[#This Row],[COÛT TOTAL REJET]]</f>
        <v>0</v>
      </c>
    </row>
    <row r="102" spans="1:16" ht="15.75" thickBot="1">
      <c r="A102" s="218" t="str">
        <f>IF(ISBLANK(Mat_outillage[[#This Row],[DATE]]),"",ROW(Mat_outillage[[#This Row],[NUM]])-ROW($A$19))</f>
        <v/>
      </c>
      <c r="B102" s="46"/>
      <c r="C102" s="128"/>
      <c r="D102" s="129"/>
      <c r="E102" s="128"/>
      <c r="F102" s="134"/>
      <c r="G102" s="142"/>
      <c r="H102" s="53">
        <f>SUM(Mat_outillage[[#This Row],[MONTANT CAF REALISE ]:[MONTANT DD ET AUTRES TAXES HTVA]])</f>
        <v>0</v>
      </c>
      <c r="I102" s="35"/>
      <c r="J102" s="119"/>
      <c r="K102" s="55">
        <f>IF(Mat_outillage[[#This Row],[MOTIF]]="",0,Mat_outillage[[#This Row],[MONTANT CAF REALISE ]])</f>
        <v>0</v>
      </c>
      <c r="L102" s="55">
        <f>IF(Mat_outillage[[#This Row],[MOTIF]]="",0,Mat_outillage[[#This Row],[MONTANT DD ET AUTRES TAXES HTVA]])</f>
        <v>0</v>
      </c>
      <c r="M102" s="56">
        <f>SUM(Mat_outillage[[#This Row],[MONTANT CAF REJETE]:[MONTANT DD ET AUTRES TAXES HTVA REJETE]])</f>
        <v>0</v>
      </c>
      <c r="N102" s="54"/>
      <c r="O102" s="51"/>
      <c r="P102" s="49">
        <f>Mat_outillage[[#This Row],[COÛT TOTAL REALISE]]-Mat_outillage[[#This Row],[COÛT TOTAL REJET]]</f>
        <v>0</v>
      </c>
    </row>
    <row r="103" spans="1:16" ht="15.75" thickBot="1">
      <c r="A103" s="218" t="str">
        <f>IF(ISBLANK(Mat_outillage[[#This Row],[DATE]]),"",ROW(Mat_outillage[[#This Row],[NUM]])-ROW($A$19))</f>
        <v/>
      </c>
      <c r="B103" s="46"/>
      <c r="C103" s="128"/>
      <c r="D103" s="129"/>
      <c r="E103" s="128"/>
      <c r="F103" s="134"/>
      <c r="G103" s="142"/>
      <c r="H103" s="53">
        <f>SUM(Mat_outillage[[#This Row],[MONTANT CAF REALISE ]:[MONTANT DD ET AUTRES TAXES HTVA]])</f>
        <v>0</v>
      </c>
      <c r="I103" s="35"/>
      <c r="J103" s="119"/>
      <c r="K103" s="55">
        <f>IF(Mat_outillage[[#This Row],[MOTIF]]="",0,Mat_outillage[[#This Row],[MONTANT CAF REALISE ]])</f>
        <v>0</v>
      </c>
      <c r="L103" s="55">
        <f>IF(Mat_outillage[[#This Row],[MOTIF]]="",0,Mat_outillage[[#This Row],[MONTANT DD ET AUTRES TAXES HTVA]])</f>
        <v>0</v>
      </c>
      <c r="M103" s="56">
        <f>SUM(Mat_outillage[[#This Row],[MONTANT CAF REJETE]:[MONTANT DD ET AUTRES TAXES HTVA REJETE]])</f>
        <v>0</v>
      </c>
      <c r="N103" s="54"/>
      <c r="O103" s="51"/>
      <c r="P103" s="49">
        <f>Mat_outillage[[#This Row],[COÛT TOTAL REALISE]]-Mat_outillage[[#This Row],[COÛT TOTAL REJET]]</f>
        <v>0</v>
      </c>
    </row>
    <row r="104" spans="1:16" ht="15.75" thickBot="1">
      <c r="A104" s="218" t="str">
        <f>IF(ISBLANK(Mat_outillage[[#This Row],[DATE]]),"",ROW(Mat_outillage[[#This Row],[NUM]])-ROW($A$19))</f>
        <v/>
      </c>
      <c r="B104" s="46"/>
      <c r="C104" s="128"/>
      <c r="D104" s="129"/>
      <c r="E104" s="128"/>
      <c r="F104" s="134"/>
      <c r="G104" s="142"/>
      <c r="H104" s="53">
        <f>SUM(Mat_outillage[[#This Row],[MONTANT CAF REALISE ]:[MONTANT DD ET AUTRES TAXES HTVA]])</f>
        <v>0</v>
      </c>
      <c r="I104" s="35"/>
      <c r="J104" s="119"/>
      <c r="K104" s="55">
        <f>IF(Mat_outillage[[#This Row],[MOTIF]]="",0,Mat_outillage[[#This Row],[MONTANT CAF REALISE ]])</f>
        <v>0</v>
      </c>
      <c r="L104" s="55">
        <f>IF(Mat_outillage[[#This Row],[MOTIF]]="",0,Mat_outillage[[#This Row],[MONTANT DD ET AUTRES TAXES HTVA]])</f>
        <v>0</v>
      </c>
      <c r="M104" s="56">
        <f>SUM(Mat_outillage[[#This Row],[MONTANT CAF REJETE]:[MONTANT DD ET AUTRES TAXES HTVA REJETE]])</f>
        <v>0</v>
      </c>
      <c r="N104" s="54"/>
      <c r="O104" s="51"/>
      <c r="P104" s="49">
        <f>Mat_outillage[[#This Row],[COÛT TOTAL REALISE]]-Mat_outillage[[#This Row],[COÛT TOTAL REJET]]</f>
        <v>0</v>
      </c>
    </row>
    <row r="105" spans="1:16" ht="15.75" thickBot="1">
      <c r="A105" s="218" t="str">
        <f>IF(ISBLANK(Mat_outillage[[#This Row],[DATE]]),"",ROW(Mat_outillage[[#This Row],[NUM]])-ROW($A$19))</f>
        <v/>
      </c>
      <c r="B105" s="46"/>
      <c r="C105" s="128"/>
      <c r="D105" s="129"/>
      <c r="E105" s="128"/>
      <c r="F105" s="134"/>
      <c r="G105" s="142"/>
      <c r="H105" s="53">
        <f>SUM(Mat_outillage[[#This Row],[MONTANT CAF REALISE ]:[MONTANT DD ET AUTRES TAXES HTVA]])</f>
        <v>0</v>
      </c>
      <c r="I105" s="35"/>
      <c r="J105" s="119"/>
      <c r="K105" s="55">
        <f>IF(Mat_outillage[[#This Row],[MOTIF]]="",0,Mat_outillage[[#This Row],[MONTANT CAF REALISE ]])</f>
        <v>0</v>
      </c>
      <c r="L105" s="55">
        <f>IF(Mat_outillage[[#This Row],[MOTIF]]="",0,Mat_outillage[[#This Row],[MONTANT DD ET AUTRES TAXES HTVA]])</f>
        <v>0</v>
      </c>
      <c r="M105" s="56">
        <f>SUM(Mat_outillage[[#This Row],[MONTANT CAF REJETE]:[MONTANT DD ET AUTRES TAXES HTVA REJETE]])</f>
        <v>0</v>
      </c>
      <c r="N105" s="54"/>
      <c r="O105" s="51"/>
      <c r="P105" s="49">
        <f>Mat_outillage[[#This Row],[COÛT TOTAL REALISE]]-Mat_outillage[[#This Row],[COÛT TOTAL REJET]]</f>
        <v>0</v>
      </c>
    </row>
    <row r="106" spans="1:16" ht="15.75" thickBot="1">
      <c r="A106" s="218" t="str">
        <f>IF(ISBLANK(Mat_outillage[[#This Row],[DATE]]),"",ROW(Mat_outillage[[#This Row],[NUM]])-ROW($A$19))</f>
        <v/>
      </c>
      <c r="B106" s="46"/>
      <c r="C106" s="128"/>
      <c r="D106" s="129"/>
      <c r="E106" s="128"/>
      <c r="F106" s="134"/>
      <c r="G106" s="142"/>
      <c r="H106" s="53">
        <f>SUM(Mat_outillage[[#This Row],[MONTANT CAF REALISE ]:[MONTANT DD ET AUTRES TAXES HTVA]])</f>
        <v>0</v>
      </c>
      <c r="I106" s="35"/>
      <c r="J106" s="119"/>
      <c r="K106" s="55">
        <f>IF(Mat_outillage[[#This Row],[MOTIF]]="",0,Mat_outillage[[#This Row],[MONTANT CAF REALISE ]])</f>
        <v>0</v>
      </c>
      <c r="L106" s="55">
        <f>IF(Mat_outillage[[#This Row],[MOTIF]]="",0,Mat_outillage[[#This Row],[MONTANT DD ET AUTRES TAXES HTVA]])</f>
        <v>0</v>
      </c>
      <c r="M106" s="56">
        <f>SUM(Mat_outillage[[#This Row],[MONTANT CAF REJETE]:[MONTANT DD ET AUTRES TAXES HTVA REJETE]])</f>
        <v>0</v>
      </c>
      <c r="N106" s="54"/>
      <c r="O106" s="51"/>
      <c r="P106" s="49">
        <f>Mat_outillage[[#This Row],[COÛT TOTAL REALISE]]-Mat_outillage[[#This Row],[COÛT TOTAL REJET]]</f>
        <v>0</v>
      </c>
    </row>
    <row r="107" spans="1:16" ht="15.75" thickBot="1">
      <c r="A107" s="218" t="str">
        <f>IF(ISBLANK(Mat_outillage[[#This Row],[DATE]]),"",ROW(Mat_outillage[[#This Row],[NUM]])-ROW($A$19))</f>
        <v/>
      </c>
      <c r="B107" s="46"/>
      <c r="C107" s="128"/>
      <c r="D107" s="129"/>
      <c r="E107" s="128"/>
      <c r="F107" s="134"/>
      <c r="G107" s="142"/>
      <c r="H107" s="53">
        <f>SUM(Mat_outillage[[#This Row],[MONTANT CAF REALISE ]:[MONTANT DD ET AUTRES TAXES HTVA]])</f>
        <v>0</v>
      </c>
      <c r="I107" s="35"/>
      <c r="J107" s="119"/>
      <c r="K107" s="55">
        <f>IF(Mat_outillage[[#This Row],[MOTIF]]="",0,Mat_outillage[[#This Row],[MONTANT CAF REALISE ]])</f>
        <v>0</v>
      </c>
      <c r="L107" s="55">
        <f>IF(Mat_outillage[[#This Row],[MOTIF]]="",0,Mat_outillage[[#This Row],[MONTANT DD ET AUTRES TAXES HTVA]])</f>
        <v>0</v>
      </c>
      <c r="M107" s="56">
        <f>SUM(Mat_outillage[[#This Row],[MONTANT CAF REJETE]:[MONTANT DD ET AUTRES TAXES HTVA REJETE]])</f>
        <v>0</v>
      </c>
      <c r="N107" s="54"/>
      <c r="O107" s="51"/>
      <c r="P107" s="49">
        <f>Mat_outillage[[#This Row],[COÛT TOTAL REALISE]]-Mat_outillage[[#This Row],[COÛT TOTAL REJET]]</f>
        <v>0</v>
      </c>
    </row>
    <row r="108" spans="1:16" ht="15.75" thickBot="1">
      <c r="A108" s="218" t="str">
        <f>IF(ISBLANK(Mat_outillage[[#This Row],[DATE]]),"",ROW(Mat_outillage[[#This Row],[NUM]])-ROW($A$19))</f>
        <v/>
      </c>
      <c r="B108" s="46"/>
      <c r="C108" s="128"/>
      <c r="D108" s="129"/>
      <c r="E108" s="128"/>
      <c r="F108" s="134"/>
      <c r="G108" s="142"/>
      <c r="H108" s="53">
        <f>SUM(Mat_outillage[[#This Row],[MONTANT CAF REALISE ]:[MONTANT DD ET AUTRES TAXES HTVA]])</f>
        <v>0</v>
      </c>
      <c r="I108" s="35"/>
      <c r="J108" s="119"/>
      <c r="K108" s="55">
        <f>IF(Mat_outillage[[#This Row],[MOTIF]]="",0,Mat_outillage[[#This Row],[MONTANT CAF REALISE ]])</f>
        <v>0</v>
      </c>
      <c r="L108" s="55">
        <f>IF(Mat_outillage[[#This Row],[MOTIF]]="",0,Mat_outillage[[#This Row],[MONTANT DD ET AUTRES TAXES HTVA]])</f>
        <v>0</v>
      </c>
      <c r="M108" s="56">
        <f>SUM(Mat_outillage[[#This Row],[MONTANT CAF REJETE]:[MONTANT DD ET AUTRES TAXES HTVA REJETE]])</f>
        <v>0</v>
      </c>
      <c r="N108" s="54"/>
      <c r="O108" s="51"/>
      <c r="P108" s="49">
        <f>Mat_outillage[[#This Row],[COÛT TOTAL REALISE]]-Mat_outillage[[#This Row],[COÛT TOTAL REJET]]</f>
        <v>0</v>
      </c>
    </row>
    <row r="109" spans="1:16" ht="15.75" thickBot="1">
      <c r="A109" s="218" t="str">
        <f>IF(ISBLANK(Mat_outillage[[#This Row],[DATE]]),"",ROW(Mat_outillage[[#This Row],[NUM]])-ROW($A$19))</f>
        <v/>
      </c>
      <c r="B109" s="46"/>
      <c r="C109" s="128"/>
      <c r="D109" s="129"/>
      <c r="E109" s="128"/>
      <c r="F109" s="134"/>
      <c r="G109" s="142"/>
      <c r="H109" s="53">
        <f>SUM(Mat_outillage[[#This Row],[MONTANT CAF REALISE ]:[MONTANT DD ET AUTRES TAXES HTVA]])</f>
        <v>0</v>
      </c>
      <c r="I109" s="35"/>
      <c r="J109" s="119"/>
      <c r="K109" s="55">
        <f>IF(Mat_outillage[[#This Row],[MOTIF]]="",0,Mat_outillage[[#This Row],[MONTANT CAF REALISE ]])</f>
        <v>0</v>
      </c>
      <c r="L109" s="55">
        <f>IF(Mat_outillage[[#This Row],[MOTIF]]="",0,Mat_outillage[[#This Row],[MONTANT DD ET AUTRES TAXES HTVA]])</f>
        <v>0</v>
      </c>
      <c r="M109" s="56">
        <f>SUM(Mat_outillage[[#This Row],[MONTANT CAF REJETE]:[MONTANT DD ET AUTRES TAXES HTVA REJETE]])</f>
        <v>0</v>
      </c>
      <c r="N109" s="54"/>
      <c r="O109" s="51"/>
      <c r="P109" s="49">
        <f>Mat_outillage[[#This Row],[COÛT TOTAL REALISE]]-Mat_outillage[[#This Row],[COÛT TOTAL REJET]]</f>
        <v>0</v>
      </c>
    </row>
    <row r="110" spans="1:16" ht="15.75" thickBot="1">
      <c r="A110" s="218" t="str">
        <f>IF(ISBLANK(Mat_outillage[[#This Row],[DATE]]),"",ROW(Mat_outillage[[#This Row],[NUM]])-ROW($A$19))</f>
        <v/>
      </c>
      <c r="B110" s="46"/>
      <c r="C110" s="128"/>
      <c r="D110" s="129"/>
      <c r="E110" s="128"/>
      <c r="F110" s="134"/>
      <c r="G110" s="142"/>
      <c r="H110" s="53">
        <f>SUM(Mat_outillage[[#This Row],[MONTANT CAF REALISE ]:[MONTANT DD ET AUTRES TAXES HTVA]])</f>
        <v>0</v>
      </c>
      <c r="I110" s="35"/>
      <c r="J110" s="119"/>
      <c r="K110" s="55">
        <f>IF(Mat_outillage[[#This Row],[MOTIF]]="",0,Mat_outillage[[#This Row],[MONTANT CAF REALISE ]])</f>
        <v>0</v>
      </c>
      <c r="L110" s="55">
        <f>IF(Mat_outillage[[#This Row],[MOTIF]]="",0,Mat_outillage[[#This Row],[MONTANT DD ET AUTRES TAXES HTVA]])</f>
        <v>0</v>
      </c>
      <c r="M110" s="56">
        <f>SUM(Mat_outillage[[#This Row],[MONTANT CAF REJETE]:[MONTANT DD ET AUTRES TAXES HTVA REJETE]])</f>
        <v>0</v>
      </c>
      <c r="N110" s="54"/>
      <c r="O110" s="51"/>
      <c r="P110" s="49">
        <f>Mat_outillage[[#This Row],[COÛT TOTAL REALISE]]-Mat_outillage[[#This Row],[COÛT TOTAL REJET]]</f>
        <v>0</v>
      </c>
    </row>
    <row r="111" spans="1:16" ht="15.75" thickBot="1">
      <c r="A111" s="218" t="str">
        <f>IF(ISBLANK(Mat_outillage[[#This Row],[DATE]]),"",ROW(Mat_outillage[[#This Row],[NUM]])-ROW($A$19))</f>
        <v/>
      </c>
      <c r="B111" s="46"/>
      <c r="C111" s="128"/>
      <c r="D111" s="129"/>
      <c r="E111" s="128"/>
      <c r="F111" s="134"/>
      <c r="G111" s="142"/>
      <c r="H111" s="53">
        <f>SUM(Mat_outillage[[#This Row],[MONTANT CAF REALISE ]:[MONTANT DD ET AUTRES TAXES HTVA]])</f>
        <v>0</v>
      </c>
      <c r="I111" s="35"/>
      <c r="J111" s="119"/>
      <c r="K111" s="55">
        <f>IF(Mat_outillage[[#This Row],[MOTIF]]="",0,Mat_outillage[[#This Row],[MONTANT CAF REALISE ]])</f>
        <v>0</v>
      </c>
      <c r="L111" s="55">
        <f>IF(Mat_outillage[[#This Row],[MOTIF]]="",0,Mat_outillage[[#This Row],[MONTANT DD ET AUTRES TAXES HTVA]])</f>
        <v>0</v>
      </c>
      <c r="M111" s="56">
        <f>SUM(Mat_outillage[[#This Row],[MONTANT CAF REJETE]:[MONTANT DD ET AUTRES TAXES HTVA REJETE]])</f>
        <v>0</v>
      </c>
      <c r="N111" s="54"/>
      <c r="O111" s="51"/>
      <c r="P111" s="49">
        <f>Mat_outillage[[#This Row],[COÛT TOTAL REALISE]]-Mat_outillage[[#This Row],[COÛT TOTAL REJET]]</f>
        <v>0</v>
      </c>
    </row>
    <row r="112" spans="1:16" ht="15.75" thickBot="1">
      <c r="A112" s="218" t="str">
        <f>IF(ISBLANK(Mat_outillage[[#This Row],[DATE]]),"",ROW(Mat_outillage[[#This Row],[NUM]])-ROW($A$19))</f>
        <v/>
      </c>
      <c r="B112" s="46"/>
      <c r="C112" s="128"/>
      <c r="D112" s="129"/>
      <c r="E112" s="128"/>
      <c r="F112" s="134"/>
      <c r="G112" s="142"/>
      <c r="H112" s="53">
        <f>SUM(Mat_outillage[[#This Row],[MONTANT CAF REALISE ]:[MONTANT DD ET AUTRES TAXES HTVA]])</f>
        <v>0</v>
      </c>
      <c r="I112" s="35"/>
      <c r="J112" s="119"/>
      <c r="K112" s="55">
        <f>IF(Mat_outillage[[#This Row],[MOTIF]]="",0,Mat_outillage[[#This Row],[MONTANT CAF REALISE ]])</f>
        <v>0</v>
      </c>
      <c r="L112" s="55">
        <f>IF(Mat_outillage[[#This Row],[MOTIF]]="",0,Mat_outillage[[#This Row],[MONTANT DD ET AUTRES TAXES HTVA]])</f>
        <v>0</v>
      </c>
      <c r="M112" s="56">
        <f>SUM(Mat_outillage[[#This Row],[MONTANT CAF REJETE]:[MONTANT DD ET AUTRES TAXES HTVA REJETE]])</f>
        <v>0</v>
      </c>
      <c r="N112" s="54"/>
      <c r="O112" s="51"/>
      <c r="P112" s="49">
        <f>Mat_outillage[[#This Row],[COÛT TOTAL REALISE]]-Mat_outillage[[#This Row],[COÛT TOTAL REJET]]</f>
        <v>0</v>
      </c>
    </row>
    <row r="113" spans="1:16" ht="15.75" thickBot="1">
      <c r="A113" s="218" t="str">
        <f>IF(ISBLANK(Mat_outillage[[#This Row],[DATE]]),"",ROW(Mat_outillage[[#This Row],[NUM]])-ROW($A$19))</f>
        <v/>
      </c>
      <c r="B113" s="46"/>
      <c r="C113" s="128"/>
      <c r="D113" s="129"/>
      <c r="E113" s="128"/>
      <c r="F113" s="134"/>
      <c r="G113" s="142"/>
      <c r="H113" s="53">
        <f>SUM(Mat_outillage[[#This Row],[MONTANT CAF REALISE ]:[MONTANT DD ET AUTRES TAXES HTVA]])</f>
        <v>0</v>
      </c>
      <c r="I113" s="35"/>
      <c r="J113" s="119"/>
      <c r="K113" s="55">
        <f>IF(Mat_outillage[[#This Row],[MOTIF]]="",0,Mat_outillage[[#This Row],[MONTANT CAF REALISE ]])</f>
        <v>0</v>
      </c>
      <c r="L113" s="55">
        <f>IF(Mat_outillage[[#This Row],[MOTIF]]="",0,Mat_outillage[[#This Row],[MONTANT DD ET AUTRES TAXES HTVA]])</f>
        <v>0</v>
      </c>
      <c r="M113" s="56">
        <f>SUM(Mat_outillage[[#This Row],[MONTANT CAF REJETE]:[MONTANT DD ET AUTRES TAXES HTVA REJETE]])</f>
        <v>0</v>
      </c>
      <c r="N113" s="54"/>
      <c r="O113" s="51"/>
      <c r="P113" s="49">
        <f>Mat_outillage[[#This Row],[COÛT TOTAL REALISE]]-Mat_outillage[[#This Row],[COÛT TOTAL REJET]]</f>
        <v>0</v>
      </c>
    </row>
    <row r="114" spans="1:16" ht="15.75" thickBot="1">
      <c r="A114" s="218" t="str">
        <f>IF(ISBLANK(Mat_outillage[[#This Row],[DATE]]),"",ROW(Mat_outillage[[#This Row],[NUM]])-ROW($A$19))</f>
        <v/>
      </c>
      <c r="B114" s="46"/>
      <c r="C114" s="128"/>
      <c r="D114" s="129"/>
      <c r="E114" s="128"/>
      <c r="F114" s="134"/>
      <c r="G114" s="142"/>
      <c r="H114" s="53">
        <f>SUM(Mat_outillage[[#This Row],[MONTANT CAF REALISE ]:[MONTANT DD ET AUTRES TAXES HTVA]])</f>
        <v>0</v>
      </c>
      <c r="I114" s="35"/>
      <c r="J114" s="119"/>
      <c r="K114" s="55">
        <f>IF(Mat_outillage[[#This Row],[MOTIF]]="",0,Mat_outillage[[#This Row],[MONTANT CAF REALISE ]])</f>
        <v>0</v>
      </c>
      <c r="L114" s="55">
        <f>IF(Mat_outillage[[#This Row],[MOTIF]]="",0,Mat_outillage[[#This Row],[MONTANT DD ET AUTRES TAXES HTVA]])</f>
        <v>0</v>
      </c>
      <c r="M114" s="56">
        <f>SUM(Mat_outillage[[#This Row],[MONTANT CAF REJETE]:[MONTANT DD ET AUTRES TAXES HTVA REJETE]])</f>
        <v>0</v>
      </c>
      <c r="N114" s="54"/>
      <c r="O114" s="51"/>
      <c r="P114" s="49">
        <f>Mat_outillage[[#This Row],[COÛT TOTAL REALISE]]-Mat_outillage[[#This Row],[COÛT TOTAL REJET]]</f>
        <v>0</v>
      </c>
    </row>
    <row r="115" spans="1:16" ht="15.75" thickBot="1">
      <c r="A115" s="218" t="str">
        <f>IF(ISBLANK(Mat_outillage[[#This Row],[DATE]]),"",ROW(Mat_outillage[[#This Row],[NUM]])-ROW($A$19))</f>
        <v/>
      </c>
      <c r="B115" s="46"/>
      <c r="C115" s="128"/>
      <c r="D115" s="129"/>
      <c r="E115" s="128"/>
      <c r="F115" s="134"/>
      <c r="G115" s="142"/>
      <c r="H115" s="53">
        <f>SUM(Mat_outillage[[#This Row],[MONTANT CAF REALISE ]:[MONTANT DD ET AUTRES TAXES HTVA]])</f>
        <v>0</v>
      </c>
      <c r="I115" s="35"/>
      <c r="J115" s="119"/>
      <c r="K115" s="55">
        <f>IF(Mat_outillage[[#This Row],[MOTIF]]="",0,Mat_outillage[[#This Row],[MONTANT CAF REALISE ]])</f>
        <v>0</v>
      </c>
      <c r="L115" s="55">
        <f>IF(Mat_outillage[[#This Row],[MOTIF]]="",0,Mat_outillage[[#This Row],[MONTANT DD ET AUTRES TAXES HTVA]])</f>
        <v>0</v>
      </c>
      <c r="M115" s="56">
        <f>SUM(Mat_outillage[[#This Row],[MONTANT CAF REJETE]:[MONTANT DD ET AUTRES TAXES HTVA REJETE]])</f>
        <v>0</v>
      </c>
      <c r="N115" s="54"/>
      <c r="O115" s="51"/>
      <c r="P115" s="49">
        <f>Mat_outillage[[#This Row],[COÛT TOTAL REALISE]]-Mat_outillage[[#This Row],[COÛT TOTAL REJET]]</f>
        <v>0</v>
      </c>
    </row>
    <row r="116" spans="1:16" ht="15.75" thickBot="1">
      <c r="A116" s="218" t="str">
        <f>IF(ISBLANK(Mat_outillage[[#This Row],[DATE]]),"",ROW(Mat_outillage[[#This Row],[NUM]])-ROW($A$19))</f>
        <v/>
      </c>
      <c r="B116" s="46"/>
      <c r="C116" s="128"/>
      <c r="D116" s="129"/>
      <c r="E116" s="128"/>
      <c r="F116" s="134"/>
      <c r="G116" s="142"/>
      <c r="H116" s="53">
        <f>SUM(Mat_outillage[[#This Row],[MONTANT CAF REALISE ]:[MONTANT DD ET AUTRES TAXES HTVA]])</f>
        <v>0</v>
      </c>
      <c r="I116" s="35"/>
      <c r="J116" s="119"/>
      <c r="K116" s="55">
        <f>IF(Mat_outillage[[#This Row],[MOTIF]]="",0,Mat_outillage[[#This Row],[MONTANT CAF REALISE ]])</f>
        <v>0</v>
      </c>
      <c r="L116" s="55">
        <f>IF(Mat_outillage[[#This Row],[MOTIF]]="",0,Mat_outillage[[#This Row],[MONTANT DD ET AUTRES TAXES HTVA]])</f>
        <v>0</v>
      </c>
      <c r="M116" s="56">
        <f>SUM(Mat_outillage[[#This Row],[MONTANT CAF REJETE]:[MONTANT DD ET AUTRES TAXES HTVA REJETE]])</f>
        <v>0</v>
      </c>
      <c r="N116" s="54"/>
      <c r="O116" s="51"/>
      <c r="P116" s="49">
        <f>Mat_outillage[[#This Row],[COÛT TOTAL REALISE]]-Mat_outillage[[#This Row],[COÛT TOTAL REJET]]</f>
        <v>0</v>
      </c>
    </row>
    <row r="117" spans="1:16" ht="15.75" thickBot="1">
      <c r="A117" s="218" t="str">
        <f>IF(ISBLANK(Mat_outillage[[#This Row],[DATE]]),"",ROW(Mat_outillage[[#This Row],[NUM]])-ROW($A$19))</f>
        <v/>
      </c>
      <c r="B117" s="46"/>
      <c r="C117" s="128"/>
      <c r="D117" s="129"/>
      <c r="E117" s="128"/>
      <c r="F117" s="134"/>
      <c r="G117" s="142"/>
      <c r="H117" s="53">
        <f>SUM(Mat_outillage[[#This Row],[MONTANT CAF REALISE ]:[MONTANT DD ET AUTRES TAXES HTVA]])</f>
        <v>0</v>
      </c>
      <c r="I117" s="35"/>
      <c r="J117" s="119"/>
      <c r="K117" s="55">
        <f>IF(Mat_outillage[[#This Row],[MOTIF]]="",0,Mat_outillage[[#This Row],[MONTANT CAF REALISE ]])</f>
        <v>0</v>
      </c>
      <c r="L117" s="55">
        <f>IF(Mat_outillage[[#This Row],[MOTIF]]="",0,Mat_outillage[[#This Row],[MONTANT DD ET AUTRES TAXES HTVA]])</f>
        <v>0</v>
      </c>
      <c r="M117" s="56">
        <f>SUM(Mat_outillage[[#This Row],[MONTANT CAF REJETE]:[MONTANT DD ET AUTRES TAXES HTVA REJETE]])</f>
        <v>0</v>
      </c>
      <c r="N117" s="54"/>
      <c r="O117" s="51"/>
      <c r="P117" s="49">
        <f>Mat_outillage[[#This Row],[COÛT TOTAL REALISE]]-Mat_outillage[[#This Row],[COÛT TOTAL REJET]]</f>
        <v>0</v>
      </c>
    </row>
    <row r="118" spans="1:16" ht="15.75" thickBot="1">
      <c r="A118" s="218" t="str">
        <f>IF(ISBLANK(Mat_outillage[[#This Row],[DATE]]),"",ROW(Mat_outillage[[#This Row],[NUM]])-ROW($A$19))</f>
        <v/>
      </c>
      <c r="B118" s="46"/>
      <c r="C118" s="128"/>
      <c r="D118" s="129"/>
      <c r="E118" s="128"/>
      <c r="F118" s="134"/>
      <c r="G118" s="142"/>
      <c r="H118" s="53">
        <f>SUM(Mat_outillage[[#This Row],[MONTANT CAF REALISE ]:[MONTANT DD ET AUTRES TAXES HTVA]])</f>
        <v>0</v>
      </c>
      <c r="I118" s="35"/>
      <c r="J118" s="119"/>
      <c r="K118" s="55">
        <f>IF(Mat_outillage[[#This Row],[MOTIF]]="",0,Mat_outillage[[#This Row],[MONTANT CAF REALISE ]])</f>
        <v>0</v>
      </c>
      <c r="L118" s="55">
        <f>IF(Mat_outillage[[#This Row],[MOTIF]]="",0,Mat_outillage[[#This Row],[MONTANT DD ET AUTRES TAXES HTVA]])</f>
        <v>0</v>
      </c>
      <c r="M118" s="56">
        <f>SUM(Mat_outillage[[#This Row],[MONTANT CAF REJETE]:[MONTANT DD ET AUTRES TAXES HTVA REJETE]])</f>
        <v>0</v>
      </c>
      <c r="N118" s="54"/>
      <c r="O118" s="51"/>
      <c r="P118" s="49">
        <f>Mat_outillage[[#This Row],[COÛT TOTAL REALISE]]-Mat_outillage[[#This Row],[COÛT TOTAL REJET]]</f>
        <v>0</v>
      </c>
    </row>
    <row r="119" spans="1:16" ht="15.75" thickBot="1">
      <c r="A119" s="218" t="str">
        <f>IF(ISBLANK(Mat_outillage[[#This Row],[DATE]]),"",ROW(Mat_outillage[[#This Row],[NUM]])-ROW($A$19))</f>
        <v/>
      </c>
      <c r="B119" s="46"/>
      <c r="C119" s="128"/>
      <c r="D119" s="129"/>
      <c r="E119" s="128"/>
      <c r="F119" s="134"/>
      <c r="G119" s="142"/>
      <c r="H119" s="53">
        <f>SUM(Mat_outillage[[#This Row],[MONTANT CAF REALISE ]:[MONTANT DD ET AUTRES TAXES HTVA]])</f>
        <v>0</v>
      </c>
      <c r="I119" s="35"/>
      <c r="J119" s="119"/>
      <c r="K119" s="55">
        <f>IF(Mat_outillage[[#This Row],[MOTIF]]="",0,Mat_outillage[[#This Row],[MONTANT CAF REALISE ]])</f>
        <v>0</v>
      </c>
      <c r="L119" s="55">
        <f>IF(Mat_outillage[[#This Row],[MOTIF]]="",0,Mat_outillage[[#This Row],[MONTANT DD ET AUTRES TAXES HTVA]])</f>
        <v>0</v>
      </c>
      <c r="M119" s="56">
        <f>SUM(Mat_outillage[[#This Row],[MONTANT CAF REJETE]:[MONTANT DD ET AUTRES TAXES HTVA REJETE]])</f>
        <v>0</v>
      </c>
      <c r="N119" s="54"/>
      <c r="O119" s="51"/>
      <c r="P119" s="49">
        <f>Mat_outillage[[#This Row],[COÛT TOTAL REALISE]]-Mat_outillage[[#This Row],[COÛT TOTAL REJET]]</f>
        <v>0</v>
      </c>
    </row>
    <row r="120" spans="1:16" ht="15.75" thickBot="1">
      <c r="A120" s="218" t="str">
        <f>IF(ISBLANK(Mat_outillage[[#This Row],[DATE]]),"",ROW(Mat_outillage[[#This Row],[NUM]])-ROW($A$19))</f>
        <v/>
      </c>
      <c r="B120" s="46"/>
      <c r="C120" s="128"/>
      <c r="D120" s="129"/>
      <c r="E120" s="128"/>
      <c r="F120" s="134"/>
      <c r="G120" s="142"/>
      <c r="H120" s="53">
        <f>SUM(Mat_outillage[[#This Row],[MONTANT CAF REALISE ]:[MONTANT DD ET AUTRES TAXES HTVA]])</f>
        <v>0</v>
      </c>
      <c r="I120" s="35"/>
      <c r="J120" s="119"/>
      <c r="K120" s="55">
        <f>IF(Mat_outillage[[#This Row],[MOTIF]]="",0,Mat_outillage[[#This Row],[MONTANT CAF REALISE ]])</f>
        <v>0</v>
      </c>
      <c r="L120" s="55">
        <f>IF(Mat_outillage[[#This Row],[MOTIF]]="",0,Mat_outillage[[#This Row],[MONTANT DD ET AUTRES TAXES HTVA]])</f>
        <v>0</v>
      </c>
      <c r="M120" s="56">
        <f>SUM(Mat_outillage[[#This Row],[MONTANT CAF REJETE]:[MONTANT DD ET AUTRES TAXES HTVA REJETE]])</f>
        <v>0</v>
      </c>
      <c r="N120" s="54"/>
      <c r="O120" s="51"/>
      <c r="P120" s="49">
        <f>Mat_outillage[[#This Row],[COÛT TOTAL REALISE]]-Mat_outillage[[#This Row],[COÛT TOTAL REJET]]</f>
        <v>0</v>
      </c>
    </row>
    <row r="121" spans="1:16" ht="15.75" thickBot="1">
      <c r="A121" s="218" t="str">
        <f>IF(ISBLANK(Mat_outillage[[#This Row],[DATE]]),"",ROW(Mat_outillage[[#This Row],[NUM]])-ROW($A$19))</f>
        <v/>
      </c>
      <c r="B121" s="46"/>
      <c r="C121" s="128"/>
      <c r="D121" s="129"/>
      <c r="E121" s="128"/>
      <c r="F121" s="134"/>
      <c r="G121" s="142"/>
      <c r="H121" s="53">
        <f>SUM(Mat_outillage[[#This Row],[MONTANT CAF REALISE ]:[MONTANT DD ET AUTRES TAXES HTVA]])</f>
        <v>0</v>
      </c>
      <c r="I121" s="35"/>
      <c r="J121" s="119"/>
      <c r="K121" s="55">
        <f>IF(Mat_outillage[[#This Row],[MOTIF]]="",0,Mat_outillage[[#This Row],[MONTANT CAF REALISE ]])</f>
        <v>0</v>
      </c>
      <c r="L121" s="55">
        <f>IF(Mat_outillage[[#This Row],[MOTIF]]="",0,Mat_outillage[[#This Row],[MONTANT DD ET AUTRES TAXES HTVA]])</f>
        <v>0</v>
      </c>
      <c r="M121" s="56">
        <f>SUM(Mat_outillage[[#This Row],[MONTANT CAF REJETE]:[MONTANT DD ET AUTRES TAXES HTVA REJETE]])</f>
        <v>0</v>
      </c>
      <c r="N121" s="54"/>
      <c r="O121" s="51"/>
      <c r="P121" s="49">
        <f>Mat_outillage[[#This Row],[COÛT TOTAL REALISE]]-Mat_outillage[[#This Row],[COÛT TOTAL REJET]]</f>
        <v>0</v>
      </c>
    </row>
    <row r="122" spans="1:16" ht="15.75" thickBot="1">
      <c r="A122" s="218" t="str">
        <f>IF(ISBLANK(Mat_outillage[[#This Row],[DATE]]),"",ROW(Mat_outillage[[#This Row],[NUM]])-ROW($A$19))</f>
        <v/>
      </c>
      <c r="B122" s="46"/>
      <c r="C122" s="128"/>
      <c r="D122" s="129"/>
      <c r="E122" s="128"/>
      <c r="F122" s="134"/>
      <c r="G122" s="142"/>
      <c r="H122" s="53">
        <f>SUM(Mat_outillage[[#This Row],[MONTANT CAF REALISE ]:[MONTANT DD ET AUTRES TAXES HTVA]])</f>
        <v>0</v>
      </c>
      <c r="I122" s="35"/>
      <c r="J122" s="119"/>
      <c r="K122" s="55">
        <f>IF(Mat_outillage[[#This Row],[MOTIF]]="",0,Mat_outillage[[#This Row],[MONTANT CAF REALISE ]])</f>
        <v>0</v>
      </c>
      <c r="L122" s="55">
        <f>IF(Mat_outillage[[#This Row],[MOTIF]]="",0,Mat_outillage[[#This Row],[MONTANT DD ET AUTRES TAXES HTVA]])</f>
        <v>0</v>
      </c>
      <c r="M122" s="56">
        <f>SUM(Mat_outillage[[#This Row],[MONTANT CAF REJETE]:[MONTANT DD ET AUTRES TAXES HTVA REJETE]])</f>
        <v>0</v>
      </c>
      <c r="N122" s="54"/>
      <c r="O122" s="51"/>
      <c r="P122" s="49">
        <f>Mat_outillage[[#This Row],[COÛT TOTAL REALISE]]-Mat_outillage[[#This Row],[COÛT TOTAL REJET]]</f>
        <v>0</v>
      </c>
    </row>
    <row r="123" spans="1:16" ht="15.75" thickBot="1">
      <c r="A123" s="218" t="str">
        <f>IF(ISBLANK(Mat_outillage[[#This Row],[DATE]]),"",ROW(Mat_outillage[[#This Row],[NUM]])-ROW($A$19))</f>
        <v/>
      </c>
      <c r="B123" s="46"/>
      <c r="C123" s="128"/>
      <c r="D123" s="129"/>
      <c r="E123" s="128"/>
      <c r="F123" s="134"/>
      <c r="G123" s="142"/>
      <c r="H123" s="53">
        <f>SUM(Mat_outillage[[#This Row],[MONTANT CAF REALISE ]:[MONTANT DD ET AUTRES TAXES HTVA]])</f>
        <v>0</v>
      </c>
      <c r="I123" s="35"/>
      <c r="J123" s="119"/>
      <c r="K123" s="55">
        <f>IF(Mat_outillage[[#This Row],[MOTIF]]="",0,Mat_outillage[[#This Row],[MONTANT CAF REALISE ]])</f>
        <v>0</v>
      </c>
      <c r="L123" s="55">
        <f>IF(Mat_outillage[[#This Row],[MOTIF]]="",0,Mat_outillage[[#This Row],[MONTANT DD ET AUTRES TAXES HTVA]])</f>
        <v>0</v>
      </c>
      <c r="M123" s="56">
        <f>SUM(Mat_outillage[[#This Row],[MONTANT CAF REJETE]:[MONTANT DD ET AUTRES TAXES HTVA REJETE]])</f>
        <v>0</v>
      </c>
      <c r="N123" s="54"/>
      <c r="O123" s="51"/>
      <c r="P123" s="49">
        <f>Mat_outillage[[#This Row],[COÛT TOTAL REALISE]]-Mat_outillage[[#This Row],[COÛT TOTAL REJET]]</f>
        <v>0</v>
      </c>
    </row>
    <row r="124" spans="1:16" ht="15.75" thickBot="1">
      <c r="A124" s="218" t="str">
        <f>IF(ISBLANK(Mat_outillage[[#This Row],[DATE]]),"",ROW(Mat_outillage[[#This Row],[NUM]])-ROW($A$19))</f>
        <v/>
      </c>
      <c r="B124" s="46"/>
      <c r="C124" s="128"/>
      <c r="D124" s="129"/>
      <c r="E124" s="128"/>
      <c r="F124" s="134"/>
      <c r="G124" s="142"/>
      <c r="H124" s="53">
        <f>SUM(Mat_outillage[[#This Row],[MONTANT CAF REALISE ]:[MONTANT DD ET AUTRES TAXES HTVA]])</f>
        <v>0</v>
      </c>
      <c r="I124" s="35"/>
      <c r="J124" s="119"/>
      <c r="K124" s="55">
        <f>IF(Mat_outillage[[#This Row],[MOTIF]]="",0,Mat_outillage[[#This Row],[MONTANT CAF REALISE ]])</f>
        <v>0</v>
      </c>
      <c r="L124" s="55">
        <f>IF(Mat_outillage[[#This Row],[MOTIF]]="",0,Mat_outillage[[#This Row],[MONTANT DD ET AUTRES TAXES HTVA]])</f>
        <v>0</v>
      </c>
      <c r="M124" s="56">
        <f>SUM(Mat_outillage[[#This Row],[MONTANT CAF REJETE]:[MONTANT DD ET AUTRES TAXES HTVA REJETE]])</f>
        <v>0</v>
      </c>
      <c r="N124" s="54"/>
      <c r="O124" s="51"/>
      <c r="P124" s="49">
        <f>Mat_outillage[[#This Row],[COÛT TOTAL REALISE]]-Mat_outillage[[#This Row],[COÛT TOTAL REJET]]</f>
        <v>0</v>
      </c>
    </row>
    <row r="125" spans="1:16" ht="15.75" thickBot="1">
      <c r="A125" s="218" t="str">
        <f>IF(ISBLANK(Mat_outillage[[#This Row],[DATE]]),"",ROW(Mat_outillage[[#This Row],[NUM]])-ROW($A$19))</f>
        <v/>
      </c>
      <c r="B125" s="46"/>
      <c r="C125" s="128"/>
      <c r="D125" s="129"/>
      <c r="E125" s="128"/>
      <c r="F125" s="134"/>
      <c r="G125" s="142"/>
      <c r="H125" s="53">
        <f>SUM(Mat_outillage[[#This Row],[MONTANT CAF REALISE ]:[MONTANT DD ET AUTRES TAXES HTVA]])</f>
        <v>0</v>
      </c>
      <c r="I125" s="35"/>
      <c r="J125" s="119"/>
      <c r="K125" s="55">
        <f>IF(Mat_outillage[[#This Row],[MOTIF]]="",0,Mat_outillage[[#This Row],[MONTANT CAF REALISE ]])</f>
        <v>0</v>
      </c>
      <c r="L125" s="55">
        <f>IF(Mat_outillage[[#This Row],[MOTIF]]="",0,Mat_outillage[[#This Row],[MONTANT DD ET AUTRES TAXES HTVA]])</f>
        <v>0</v>
      </c>
      <c r="M125" s="56">
        <f>SUM(Mat_outillage[[#This Row],[MONTANT CAF REJETE]:[MONTANT DD ET AUTRES TAXES HTVA REJETE]])</f>
        <v>0</v>
      </c>
      <c r="N125" s="54"/>
      <c r="O125" s="51"/>
      <c r="P125" s="49">
        <f>Mat_outillage[[#This Row],[COÛT TOTAL REALISE]]-Mat_outillage[[#This Row],[COÛT TOTAL REJET]]</f>
        <v>0</v>
      </c>
    </row>
    <row r="126" spans="1:16" ht="15.75" thickBot="1">
      <c r="A126" s="218" t="str">
        <f>IF(ISBLANK(Mat_outillage[[#This Row],[DATE]]),"",ROW(Mat_outillage[[#This Row],[NUM]])-ROW($A$19))</f>
        <v/>
      </c>
      <c r="B126" s="46"/>
      <c r="C126" s="128"/>
      <c r="D126" s="129"/>
      <c r="E126" s="128"/>
      <c r="F126" s="134"/>
      <c r="G126" s="142"/>
      <c r="H126" s="53">
        <f>SUM(Mat_outillage[[#This Row],[MONTANT CAF REALISE ]:[MONTANT DD ET AUTRES TAXES HTVA]])</f>
        <v>0</v>
      </c>
      <c r="I126" s="35"/>
      <c r="J126" s="119"/>
      <c r="K126" s="55">
        <f>IF(Mat_outillage[[#This Row],[MOTIF]]="",0,Mat_outillage[[#This Row],[MONTANT CAF REALISE ]])</f>
        <v>0</v>
      </c>
      <c r="L126" s="55">
        <f>IF(Mat_outillage[[#This Row],[MOTIF]]="",0,Mat_outillage[[#This Row],[MONTANT DD ET AUTRES TAXES HTVA]])</f>
        <v>0</v>
      </c>
      <c r="M126" s="56">
        <f>SUM(Mat_outillage[[#This Row],[MONTANT CAF REJETE]:[MONTANT DD ET AUTRES TAXES HTVA REJETE]])</f>
        <v>0</v>
      </c>
      <c r="N126" s="54"/>
      <c r="O126" s="51"/>
      <c r="P126" s="49">
        <f>Mat_outillage[[#This Row],[COÛT TOTAL REALISE]]-Mat_outillage[[#This Row],[COÛT TOTAL REJET]]</f>
        <v>0</v>
      </c>
    </row>
    <row r="127" spans="1:16" ht="15.75" thickBot="1">
      <c r="A127" s="218" t="str">
        <f>IF(ISBLANK(Mat_outillage[[#This Row],[DATE]]),"",ROW(Mat_outillage[[#This Row],[NUM]])-ROW($A$19))</f>
        <v/>
      </c>
      <c r="B127" s="46"/>
      <c r="C127" s="128"/>
      <c r="D127" s="129"/>
      <c r="E127" s="128"/>
      <c r="F127" s="134"/>
      <c r="G127" s="142"/>
      <c r="H127" s="53">
        <f>SUM(Mat_outillage[[#This Row],[MONTANT CAF REALISE ]:[MONTANT DD ET AUTRES TAXES HTVA]])</f>
        <v>0</v>
      </c>
      <c r="I127" s="35"/>
      <c r="J127" s="119"/>
      <c r="K127" s="55">
        <f>IF(Mat_outillage[[#This Row],[MOTIF]]="",0,Mat_outillage[[#This Row],[MONTANT CAF REALISE ]])</f>
        <v>0</v>
      </c>
      <c r="L127" s="55">
        <f>IF(Mat_outillage[[#This Row],[MOTIF]]="",0,Mat_outillage[[#This Row],[MONTANT DD ET AUTRES TAXES HTVA]])</f>
        <v>0</v>
      </c>
      <c r="M127" s="56">
        <f>SUM(Mat_outillage[[#This Row],[MONTANT CAF REJETE]:[MONTANT DD ET AUTRES TAXES HTVA REJETE]])</f>
        <v>0</v>
      </c>
      <c r="N127" s="54"/>
      <c r="O127" s="51"/>
      <c r="P127" s="49">
        <f>Mat_outillage[[#This Row],[COÛT TOTAL REALISE]]-Mat_outillage[[#This Row],[COÛT TOTAL REJET]]</f>
        <v>0</v>
      </c>
    </row>
    <row r="128" spans="1:16" ht="15.75" thickBot="1">
      <c r="A128" s="218" t="str">
        <f>IF(ISBLANK(Mat_outillage[[#This Row],[DATE]]),"",ROW(Mat_outillage[[#This Row],[NUM]])-ROW($A$19))</f>
        <v/>
      </c>
      <c r="B128" s="46"/>
      <c r="C128" s="128"/>
      <c r="D128" s="129"/>
      <c r="E128" s="128"/>
      <c r="F128" s="134"/>
      <c r="G128" s="142"/>
      <c r="H128" s="53">
        <f>SUM(Mat_outillage[[#This Row],[MONTANT CAF REALISE ]:[MONTANT DD ET AUTRES TAXES HTVA]])</f>
        <v>0</v>
      </c>
      <c r="I128" s="35"/>
      <c r="J128" s="119"/>
      <c r="K128" s="55">
        <f>IF(Mat_outillage[[#This Row],[MOTIF]]="",0,Mat_outillage[[#This Row],[MONTANT CAF REALISE ]])</f>
        <v>0</v>
      </c>
      <c r="L128" s="55">
        <f>IF(Mat_outillage[[#This Row],[MOTIF]]="",0,Mat_outillage[[#This Row],[MONTANT DD ET AUTRES TAXES HTVA]])</f>
        <v>0</v>
      </c>
      <c r="M128" s="56">
        <f>SUM(Mat_outillage[[#This Row],[MONTANT CAF REJETE]:[MONTANT DD ET AUTRES TAXES HTVA REJETE]])</f>
        <v>0</v>
      </c>
      <c r="N128" s="54"/>
      <c r="O128" s="51"/>
      <c r="P128" s="49">
        <f>Mat_outillage[[#This Row],[COÛT TOTAL REALISE]]-Mat_outillage[[#This Row],[COÛT TOTAL REJET]]</f>
        <v>0</v>
      </c>
    </row>
    <row r="129" spans="1:16" ht="15.75" thickBot="1">
      <c r="A129" s="218" t="str">
        <f>IF(ISBLANK(Mat_outillage[[#This Row],[DATE]]),"",ROW(Mat_outillage[[#This Row],[NUM]])-ROW($A$19))</f>
        <v/>
      </c>
      <c r="B129" s="46"/>
      <c r="C129" s="128"/>
      <c r="D129" s="129"/>
      <c r="E129" s="128"/>
      <c r="F129" s="134"/>
      <c r="G129" s="142"/>
      <c r="H129" s="53">
        <f>SUM(Mat_outillage[[#This Row],[MONTANT CAF REALISE ]:[MONTANT DD ET AUTRES TAXES HTVA]])</f>
        <v>0</v>
      </c>
      <c r="I129" s="35"/>
      <c r="J129" s="119"/>
      <c r="K129" s="55">
        <f>IF(Mat_outillage[[#This Row],[MOTIF]]="",0,Mat_outillage[[#This Row],[MONTANT CAF REALISE ]])</f>
        <v>0</v>
      </c>
      <c r="L129" s="55">
        <f>IF(Mat_outillage[[#This Row],[MOTIF]]="",0,Mat_outillage[[#This Row],[MONTANT DD ET AUTRES TAXES HTVA]])</f>
        <v>0</v>
      </c>
      <c r="M129" s="56">
        <f>SUM(Mat_outillage[[#This Row],[MONTANT CAF REJETE]:[MONTANT DD ET AUTRES TAXES HTVA REJETE]])</f>
        <v>0</v>
      </c>
      <c r="N129" s="54"/>
      <c r="O129" s="51"/>
      <c r="P129" s="49">
        <f>Mat_outillage[[#This Row],[COÛT TOTAL REALISE]]-Mat_outillage[[#This Row],[COÛT TOTAL REJET]]</f>
        <v>0</v>
      </c>
    </row>
    <row r="130" spans="1:16" ht="15.75" thickBot="1">
      <c r="A130" s="218" t="str">
        <f>IF(ISBLANK(Mat_outillage[[#This Row],[DATE]]),"",ROW(Mat_outillage[[#This Row],[NUM]])-ROW($A$19))</f>
        <v/>
      </c>
      <c r="B130" s="46"/>
      <c r="C130" s="128"/>
      <c r="D130" s="129"/>
      <c r="E130" s="128"/>
      <c r="F130" s="134"/>
      <c r="G130" s="142"/>
      <c r="H130" s="53">
        <f>SUM(Mat_outillage[[#This Row],[MONTANT CAF REALISE ]:[MONTANT DD ET AUTRES TAXES HTVA]])</f>
        <v>0</v>
      </c>
      <c r="I130" s="35"/>
      <c r="J130" s="119"/>
      <c r="K130" s="55">
        <f>IF(Mat_outillage[[#This Row],[MOTIF]]="",0,Mat_outillage[[#This Row],[MONTANT CAF REALISE ]])</f>
        <v>0</v>
      </c>
      <c r="L130" s="55">
        <f>IF(Mat_outillage[[#This Row],[MOTIF]]="",0,Mat_outillage[[#This Row],[MONTANT DD ET AUTRES TAXES HTVA]])</f>
        <v>0</v>
      </c>
      <c r="M130" s="56">
        <f>SUM(Mat_outillage[[#This Row],[MONTANT CAF REJETE]:[MONTANT DD ET AUTRES TAXES HTVA REJETE]])</f>
        <v>0</v>
      </c>
      <c r="N130" s="54"/>
      <c r="O130" s="51"/>
      <c r="P130" s="49">
        <f>Mat_outillage[[#This Row],[COÛT TOTAL REALISE]]-Mat_outillage[[#This Row],[COÛT TOTAL REJET]]</f>
        <v>0</v>
      </c>
    </row>
    <row r="131" spans="1:16" ht="15.75" thickBot="1">
      <c r="A131" s="218" t="str">
        <f>IF(ISBLANK(Mat_outillage[[#This Row],[DATE]]),"",ROW(Mat_outillage[[#This Row],[NUM]])-ROW($A$19))</f>
        <v/>
      </c>
      <c r="B131" s="46"/>
      <c r="C131" s="128"/>
      <c r="D131" s="129"/>
      <c r="E131" s="128"/>
      <c r="F131" s="134"/>
      <c r="G131" s="142"/>
      <c r="H131" s="53">
        <f>SUM(Mat_outillage[[#This Row],[MONTANT CAF REALISE ]:[MONTANT DD ET AUTRES TAXES HTVA]])</f>
        <v>0</v>
      </c>
      <c r="I131" s="35"/>
      <c r="J131" s="119"/>
      <c r="K131" s="55">
        <f>IF(Mat_outillage[[#This Row],[MOTIF]]="",0,Mat_outillage[[#This Row],[MONTANT CAF REALISE ]])</f>
        <v>0</v>
      </c>
      <c r="L131" s="55">
        <f>IF(Mat_outillage[[#This Row],[MOTIF]]="",0,Mat_outillage[[#This Row],[MONTANT DD ET AUTRES TAXES HTVA]])</f>
        <v>0</v>
      </c>
      <c r="M131" s="56">
        <f>SUM(Mat_outillage[[#This Row],[MONTANT CAF REJETE]:[MONTANT DD ET AUTRES TAXES HTVA REJETE]])</f>
        <v>0</v>
      </c>
      <c r="N131" s="54"/>
      <c r="O131" s="51"/>
      <c r="P131" s="49">
        <f>Mat_outillage[[#This Row],[COÛT TOTAL REALISE]]-Mat_outillage[[#This Row],[COÛT TOTAL REJET]]</f>
        <v>0</v>
      </c>
    </row>
    <row r="132" spans="1:16" ht="15.75" thickBot="1">
      <c r="A132" s="218" t="str">
        <f>IF(ISBLANK(Mat_outillage[[#This Row],[DATE]]),"",ROW(Mat_outillage[[#This Row],[NUM]])-ROW($A$19))</f>
        <v/>
      </c>
      <c r="B132" s="46"/>
      <c r="C132" s="128"/>
      <c r="D132" s="129"/>
      <c r="E132" s="128"/>
      <c r="F132" s="134"/>
      <c r="G132" s="142"/>
      <c r="H132" s="53">
        <f>SUM(Mat_outillage[[#This Row],[MONTANT CAF REALISE ]:[MONTANT DD ET AUTRES TAXES HTVA]])</f>
        <v>0</v>
      </c>
      <c r="I132" s="35"/>
      <c r="J132" s="119"/>
      <c r="K132" s="55">
        <f>IF(Mat_outillage[[#This Row],[MOTIF]]="",0,Mat_outillage[[#This Row],[MONTANT CAF REALISE ]])</f>
        <v>0</v>
      </c>
      <c r="L132" s="55">
        <f>IF(Mat_outillage[[#This Row],[MOTIF]]="",0,Mat_outillage[[#This Row],[MONTANT DD ET AUTRES TAXES HTVA]])</f>
        <v>0</v>
      </c>
      <c r="M132" s="56">
        <f>SUM(Mat_outillage[[#This Row],[MONTANT CAF REJETE]:[MONTANT DD ET AUTRES TAXES HTVA REJETE]])</f>
        <v>0</v>
      </c>
      <c r="N132" s="54"/>
      <c r="O132" s="51"/>
      <c r="P132" s="49">
        <f>Mat_outillage[[#This Row],[COÛT TOTAL REALISE]]-Mat_outillage[[#This Row],[COÛT TOTAL REJET]]</f>
        <v>0</v>
      </c>
    </row>
    <row r="133" spans="1:16" ht="15.75" thickBot="1">
      <c r="A133" s="218" t="str">
        <f>IF(ISBLANK(Mat_outillage[[#This Row],[DATE]]),"",ROW(Mat_outillage[[#This Row],[NUM]])-ROW($A$19))</f>
        <v/>
      </c>
      <c r="B133" s="46"/>
      <c r="C133" s="128"/>
      <c r="D133" s="129"/>
      <c r="E133" s="128"/>
      <c r="F133" s="134"/>
      <c r="G133" s="142"/>
      <c r="H133" s="53">
        <f>SUM(Mat_outillage[[#This Row],[MONTANT CAF REALISE ]:[MONTANT DD ET AUTRES TAXES HTVA]])</f>
        <v>0</v>
      </c>
      <c r="I133" s="35"/>
      <c r="J133" s="119"/>
      <c r="K133" s="55">
        <f>IF(Mat_outillage[[#This Row],[MOTIF]]="",0,Mat_outillage[[#This Row],[MONTANT CAF REALISE ]])</f>
        <v>0</v>
      </c>
      <c r="L133" s="55">
        <f>IF(Mat_outillage[[#This Row],[MOTIF]]="",0,Mat_outillage[[#This Row],[MONTANT DD ET AUTRES TAXES HTVA]])</f>
        <v>0</v>
      </c>
      <c r="M133" s="56">
        <f>SUM(Mat_outillage[[#This Row],[MONTANT CAF REJETE]:[MONTANT DD ET AUTRES TAXES HTVA REJETE]])</f>
        <v>0</v>
      </c>
      <c r="N133" s="54"/>
      <c r="O133" s="51"/>
      <c r="P133" s="49">
        <f>Mat_outillage[[#This Row],[COÛT TOTAL REALISE]]-Mat_outillage[[#This Row],[COÛT TOTAL REJET]]</f>
        <v>0</v>
      </c>
    </row>
    <row r="134" spans="1:16" ht="15.75" thickBot="1">
      <c r="A134" s="218" t="str">
        <f>IF(ISBLANK(Mat_outillage[[#This Row],[DATE]]),"",ROW(Mat_outillage[[#This Row],[NUM]])-ROW($A$19))</f>
        <v/>
      </c>
      <c r="B134" s="46"/>
      <c r="C134" s="128"/>
      <c r="D134" s="129"/>
      <c r="E134" s="128"/>
      <c r="F134" s="134"/>
      <c r="G134" s="142"/>
      <c r="H134" s="53">
        <f>SUM(Mat_outillage[[#This Row],[MONTANT CAF REALISE ]:[MONTANT DD ET AUTRES TAXES HTVA]])</f>
        <v>0</v>
      </c>
      <c r="I134" s="35"/>
      <c r="J134" s="119"/>
      <c r="K134" s="55">
        <f>IF(Mat_outillage[[#This Row],[MOTIF]]="",0,Mat_outillage[[#This Row],[MONTANT CAF REALISE ]])</f>
        <v>0</v>
      </c>
      <c r="L134" s="55">
        <f>IF(Mat_outillage[[#This Row],[MOTIF]]="",0,Mat_outillage[[#This Row],[MONTANT DD ET AUTRES TAXES HTVA]])</f>
        <v>0</v>
      </c>
      <c r="M134" s="56">
        <f>SUM(Mat_outillage[[#This Row],[MONTANT CAF REJETE]:[MONTANT DD ET AUTRES TAXES HTVA REJETE]])</f>
        <v>0</v>
      </c>
      <c r="N134" s="54"/>
      <c r="O134" s="51"/>
      <c r="P134" s="49">
        <f>Mat_outillage[[#This Row],[COÛT TOTAL REALISE]]-Mat_outillage[[#This Row],[COÛT TOTAL REJET]]</f>
        <v>0</v>
      </c>
    </row>
    <row r="135" spans="1:16" ht="15.75" thickBot="1">
      <c r="A135" s="218" t="str">
        <f>IF(ISBLANK(Mat_outillage[[#This Row],[DATE]]),"",ROW(Mat_outillage[[#This Row],[NUM]])-ROW($A$19))</f>
        <v/>
      </c>
      <c r="B135" s="46"/>
      <c r="C135" s="128"/>
      <c r="D135" s="129"/>
      <c r="E135" s="128"/>
      <c r="F135" s="134"/>
      <c r="G135" s="142"/>
      <c r="H135" s="53">
        <f>SUM(Mat_outillage[[#This Row],[MONTANT CAF REALISE ]:[MONTANT DD ET AUTRES TAXES HTVA]])</f>
        <v>0</v>
      </c>
      <c r="I135" s="35"/>
      <c r="J135" s="119"/>
      <c r="K135" s="55">
        <f>IF(Mat_outillage[[#This Row],[MOTIF]]="",0,Mat_outillage[[#This Row],[MONTANT CAF REALISE ]])</f>
        <v>0</v>
      </c>
      <c r="L135" s="55">
        <f>IF(Mat_outillage[[#This Row],[MOTIF]]="",0,Mat_outillage[[#This Row],[MONTANT DD ET AUTRES TAXES HTVA]])</f>
        <v>0</v>
      </c>
      <c r="M135" s="56">
        <f>SUM(Mat_outillage[[#This Row],[MONTANT CAF REJETE]:[MONTANT DD ET AUTRES TAXES HTVA REJETE]])</f>
        <v>0</v>
      </c>
      <c r="N135" s="54"/>
      <c r="O135" s="51"/>
      <c r="P135" s="49">
        <f>Mat_outillage[[#This Row],[COÛT TOTAL REALISE]]-Mat_outillage[[#This Row],[COÛT TOTAL REJET]]</f>
        <v>0</v>
      </c>
    </row>
    <row r="136" spans="1:16" ht="15.75" thickBot="1">
      <c r="A136" s="218" t="str">
        <f>IF(ISBLANK(Mat_outillage[[#This Row],[DATE]]),"",ROW(Mat_outillage[[#This Row],[NUM]])-ROW($A$19))</f>
        <v/>
      </c>
      <c r="B136" s="46"/>
      <c r="C136" s="128"/>
      <c r="D136" s="129"/>
      <c r="E136" s="128"/>
      <c r="F136" s="134"/>
      <c r="G136" s="142"/>
      <c r="H136" s="53">
        <f>SUM(Mat_outillage[[#This Row],[MONTANT CAF REALISE ]:[MONTANT DD ET AUTRES TAXES HTVA]])</f>
        <v>0</v>
      </c>
      <c r="I136" s="35"/>
      <c r="J136" s="119"/>
      <c r="K136" s="55">
        <f>IF(Mat_outillage[[#This Row],[MOTIF]]="",0,Mat_outillage[[#This Row],[MONTANT CAF REALISE ]])</f>
        <v>0</v>
      </c>
      <c r="L136" s="55">
        <f>IF(Mat_outillage[[#This Row],[MOTIF]]="",0,Mat_outillage[[#This Row],[MONTANT DD ET AUTRES TAXES HTVA]])</f>
        <v>0</v>
      </c>
      <c r="M136" s="56">
        <f>SUM(Mat_outillage[[#This Row],[MONTANT CAF REJETE]:[MONTANT DD ET AUTRES TAXES HTVA REJETE]])</f>
        <v>0</v>
      </c>
      <c r="N136" s="54"/>
      <c r="O136" s="51"/>
      <c r="P136" s="49">
        <f>Mat_outillage[[#This Row],[COÛT TOTAL REALISE]]-Mat_outillage[[#This Row],[COÛT TOTAL REJET]]</f>
        <v>0</v>
      </c>
    </row>
    <row r="137" spans="1:16" ht="15.75" thickBot="1">
      <c r="A137" s="218" t="str">
        <f>IF(ISBLANK(Mat_outillage[[#This Row],[DATE]]),"",ROW(Mat_outillage[[#This Row],[NUM]])-ROW($A$19))</f>
        <v/>
      </c>
      <c r="B137" s="46"/>
      <c r="C137" s="128"/>
      <c r="D137" s="129"/>
      <c r="E137" s="128"/>
      <c r="F137" s="134"/>
      <c r="G137" s="142"/>
      <c r="H137" s="53">
        <f>SUM(Mat_outillage[[#This Row],[MONTANT CAF REALISE ]:[MONTANT DD ET AUTRES TAXES HTVA]])</f>
        <v>0</v>
      </c>
      <c r="I137" s="35"/>
      <c r="J137" s="119"/>
      <c r="K137" s="55">
        <f>IF(Mat_outillage[[#This Row],[MOTIF]]="",0,Mat_outillage[[#This Row],[MONTANT CAF REALISE ]])</f>
        <v>0</v>
      </c>
      <c r="L137" s="55">
        <f>IF(Mat_outillage[[#This Row],[MOTIF]]="",0,Mat_outillage[[#This Row],[MONTANT DD ET AUTRES TAXES HTVA]])</f>
        <v>0</v>
      </c>
      <c r="M137" s="56">
        <f>SUM(Mat_outillage[[#This Row],[MONTANT CAF REJETE]:[MONTANT DD ET AUTRES TAXES HTVA REJETE]])</f>
        <v>0</v>
      </c>
      <c r="N137" s="54"/>
      <c r="O137" s="51"/>
      <c r="P137" s="49">
        <f>Mat_outillage[[#This Row],[COÛT TOTAL REALISE]]-Mat_outillage[[#This Row],[COÛT TOTAL REJET]]</f>
        <v>0</v>
      </c>
    </row>
    <row r="138" spans="1:16" ht="15.75" thickBot="1">
      <c r="A138" s="218" t="str">
        <f>IF(ISBLANK(Mat_outillage[[#This Row],[DATE]]),"",ROW(Mat_outillage[[#This Row],[NUM]])-ROW($A$19))</f>
        <v/>
      </c>
      <c r="B138" s="46"/>
      <c r="C138" s="128"/>
      <c r="D138" s="129"/>
      <c r="E138" s="128"/>
      <c r="F138" s="134"/>
      <c r="G138" s="142"/>
      <c r="H138" s="53">
        <f>SUM(Mat_outillage[[#This Row],[MONTANT CAF REALISE ]:[MONTANT DD ET AUTRES TAXES HTVA]])</f>
        <v>0</v>
      </c>
      <c r="I138" s="35"/>
      <c r="J138" s="119"/>
      <c r="K138" s="55">
        <f>IF(Mat_outillage[[#This Row],[MOTIF]]="",0,Mat_outillage[[#This Row],[MONTANT CAF REALISE ]])</f>
        <v>0</v>
      </c>
      <c r="L138" s="55">
        <f>IF(Mat_outillage[[#This Row],[MOTIF]]="",0,Mat_outillage[[#This Row],[MONTANT DD ET AUTRES TAXES HTVA]])</f>
        <v>0</v>
      </c>
      <c r="M138" s="56">
        <f>SUM(Mat_outillage[[#This Row],[MONTANT CAF REJETE]:[MONTANT DD ET AUTRES TAXES HTVA REJETE]])</f>
        <v>0</v>
      </c>
      <c r="N138" s="54"/>
      <c r="O138" s="51"/>
      <c r="P138" s="49">
        <f>Mat_outillage[[#This Row],[COÛT TOTAL REALISE]]-Mat_outillage[[#This Row],[COÛT TOTAL REJET]]</f>
        <v>0</v>
      </c>
    </row>
    <row r="139" spans="1:16" ht="15.75" thickBot="1">
      <c r="A139" s="218" t="str">
        <f>IF(ISBLANK(Mat_outillage[[#This Row],[DATE]]),"",ROW(Mat_outillage[[#This Row],[NUM]])-ROW($A$19))</f>
        <v/>
      </c>
      <c r="B139" s="46"/>
      <c r="C139" s="128"/>
      <c r="D139" s="129"/>
      <c r="E139" s="128"/>
      <c r="F139" s="134"/>
      <c r="G139" s="142"/>
      <c r="H139" s="53">
        <f>SUM(Mat_outillage[[#This Row],[MONTANT CAF REALISE ]:[MONTANT DD ET AUTRES TAXES HTVA]])</f>
        <v>0</v>
      </c>
      <c r="I139" s="35"/>
      <c r="J139" s="119"/>
      <c r="K139" s="55">
        <f>IF(Mat_outillage[[#This Row],[MOTIF]]="",0,Mat_outillage[[#This Row],[MONTANT CAF REALISE ]])</f>
        <v>0</v>
      </c>
      <c r="L139" s="55">
        <f>IF(Mat_outillage[[#This Row],[MOTIF]]="",0,Mat_outillage[[#This Row],[MONTANT DD ET AUTRES TAXES HTVA]])</f>
        <v>0</v>
      </c>
      <c r="M139" s="56">
        <f>SUM(Mat_outillage[[#This Row],[MONTANT CAF REJETE]:[MONTANT DD ET AUTRES TAXES HTVA REJETE]])</f>
        <v>0</v>
      </c>
      <c r="N139" s="54"/>
      <c r="O139" s="51"/>
      <c r="P139" s="49">
        <f>Mat_outillage[[#This Row],[COÛT TOTAL REALISE]]-Mat_outillage[[#This Row],[COÛT TOTAL REJET]]</f>
        <v>0</v>
      </c>
    </row>
    <row r="140" spans="1:16" ht="15.75" thickBot="1">
      <c r="A140" s="218" t="str">
        <f>IF(ISBLANK(Mat_outillage[[#This Row],[DATE]]),"",ROW(Mat_outillage[[#This Row],[NUM]])-ROW($A$19))</f>
        <v/>
      </c>
      <c r="B140" s="46"/>
      <c r="C140" s="128"/>
      <c r="D140" s="129"/>
      <c r="E140" s="128"/>
      <c r="F140" s="134"/>
      <c r="G140" s="142"/>
      <c r="H140" s="53">
        <f>SUM(Mat_outillage[[#This Row],[MONTANT CAF REALISE ]:[MONTANT DD ET AUTRES TAXES HTVA]])</f>
        <v>0</v>
      </c>
      <c r="I140" s="35"/>
      <c r="J140" s="119"/>
      <c r="K140" s="55">
        <f>IF(Mat_outillage[[#This Row],[MOTIF]]="",0,Mat_outillage[[#This Row],[MONTANT CAF REALISE ]])</f>
        <v>0</v>
      </c>
      <c r="L140" s="55">
        <f>IF(Mat_outillage[[#This Row],[MOTIF]]="",0,Mat_outillage[[#This Row],[MONTANT DD ET AUTRES TAXES HTVA]])</f>
        <v>0</v>
      </c>
      <c r="M140" s="56">
        <f>SUM(Mat_outillage[[#This Row],[MONTANT CAF REJETE]:[MONTANT DD ET AUTRES TAXES HTVA REJETE]])</f>
        <v>0</v>
      </c>
      <c r="N140" s="54"/>
      <c r="O140" s="51"/>
      <c r="P140" s="49">
        <f>Mat_outillage[[#This Row],[COÛT TOTAL REALISE]]-Mat_outillage[[#This Row],[COÛT TOTAL REJET]]</f>
        <v>0</v>
      </c>
    </row>
    <row r="141" spans="1:16" ht="15.75" thickBot="1">
      <c r="A141" s="218" t="str">
        <f>IF(ISBLANK(Mat_outillage[[#This Row],[DATE]]),"",ROW(Mat_outillage[[#This Row],[NUM]])-ROW($A$19))</f>
        <v/>
      </c>
      <c r="B141" s="46"/>
      <c r="C141" s="128"/>
      <c r="D141" s="129"/>
      <c r="E141" s="128"/>
      <c r="F141" s="134"/>
      <c r="G141" s="142"/>
      <c r="H141" s="53">
        <f>SUM(Mat_outillage[[#This Row],[MONTANT CAF REALISE ]:[MONTANT DD ET AUTRES TAXES HTVA]])</f>
        <v>0</v>
      </c>
      <c r="I141" s="35"/>
      <c r="J141" s="119"/>
      <c r="K141" s="55">
        <f>IF(Mat_outillage[[#This Row],[MOTIF]]="",0,Mat_outillage[[#This Row],[MONTANT CAF REALISE ]])</f>
        <v>0</v>
      </c>
      <c r="L141" s="55">
        <f>IF(Mat_outillage[[#This Row],[MOTIF]]="",0,Mat_outillage[[#This Row],[MONTANT DD ET AUTRES TAXES HTVA]])</f>
        <v>0</v>
      </c>
      <c r="M141" s="56">
        <f>SUM(Mat_outillage[[#This Row],[MONTANT CAF REJETE]:[MONTANT DD ET AUTRES TAXES HTVA REJETE]])</f>
        <v>0</v>
      </c>
      <c r="N141" s="54"/>
      <c r="O141" s="51"/>
      <c r="P141" s="49">
        <f>Mat_outillage[[#This Row],[COÛT TOTAL REALISE]]-Mat_outillage[[#This Row],[COÛT TOTAL REJET]]</f>
        <v>0</v>
      </c>
    </row>
    <row r="142" spans="1:16" ht="15.75" thickBot="1">
      <c r="A142" s="218" t="str">
        <f>IF(ISBLANK(Mat_outillage[[#This Row],[DATE]]),"",ROW(Mat_outillage[[#This Row],[NUM]])-ROW($A$19))</f>
        <v/>
      </c>
      <c r="B142" s="46"/>
      <c r="C142" s="128"/>
      <c r="D142" s="129"/>
      <c r="E142" s="128"/>
      <c r="F142" s="134"/>
      <c r="G142" s="142"/>
      <c r="H142" s="53">
        <f>SUM(Mat_outillage[[#This Row],[MONTANT CAF REALISE ]:[MONTANT DD ET AUTRES TAXES HTVA]])</f>
        <v>0</v>
      </c>
      <c r="I142" s="35"/>
      <c r="J142" s="119"/>
      <c r="K142" s="55">
        <f>IF(Mat_outillage[[#This Row],[MOTIF]]="",0,Mat_outillage[[#This Row],[MONTANT CAF REALISE ]])</f>
        <v>0</v>
      </c>
      <c r="L142" s="55">
        <f>IF(Mat_outillage[[#This Row],[MOTIF]]="",0,Mat_outillage[[#This Row],[MONTANT DD ET AUTRES TAXES HTVA]])</f>
        <v>0</v>
      </c>
      <c r="M142" s="56">
        <f>SUM(Mat_outillage[[#This Row],[MONTANT CAF REJETE]:[MONTANT DD ET AUTRES TAXES HTVA REJETE]])</f>
        <v>0</v>
      </c>
      <c r="N142" s="54"/>
      <c r="O142" s="51"/>
      <c r="P142" s="49">
        <f>Mat_outillage[[#This Row],[COÛT TOTAL REALISE]]-Mat_outillage[[#This Row],[COÛT TOTAL REJET]]</f>
        <v>0</v>
      </c>
    </row>
    <row r="143" spans="1:16" ht="15.75" thickBot="1">
      <c r="A143" s="218" t="str">
        <f>IF(ISBLANK(Mat_outillage[[#This Row],[DATE]]),"",ROW(Mat_outillage[[#This Row],[NUM]])-ROW($A$19))</f>
        <v/>
      </c>
      <c r="B143" s="46"/>
      <c r="C143" s="128"/>
      <c r="D143" s="129"/>
      <c r="E143" s="128"/>
      <c r="F143" s="134"/>
      <c r="G143" s="142"/>
      <c r="H143" s="53">
        <f>SUM(Mat_outillage[[#This Row],[MONTANT CAF REALISE ]:[MONTANT DD ET AUTRES TAXES HTVA]])</f>
        <v>0</v>
      </c>
      <c r="I143" s="35"/>
      <c r="J143" s="119"/>
      <c r="K143" s="55">
        <f>IF(Mat_outillage[[#This Row],[MOTIF]]="",0,Mat_outillage[[#This Row],[MONTANT CAF REALISE ]])</f>
        <v>0</v>
      </c>
      <c r="L143" s="55">
        <f>IF(Mat_outillage[[#This Row],[MOTIF]]="",0,Mat_outillage[[#This Row],[MONTANT DD ET AUTRES TAXES HTVA]])</f>
        <v>0</v>
      </c>
      <c r="M143" s="56">
        <f>SUM(Mat_outillage[[#This Row],[MONTANT CAF REJETE]:[MONTANT DD ET AUTRES TAXES HTVA REJETE]])</f>
        <v>0</v>
      </c>
      <c r="N143" s="54"/>
      <c r="O143" s="51"/>
      <c r="P143" s="49">
        <f>Mat_outillage[[#This Row],[COÛT TOTAL REALISE]]-Mat_outillage[[#This Row],[COÛT TOTAL REJET]]</f>
        <v>0</v>
      </c>
    </row>
    <row r="144" spans="1:16" ht="15.75" thickBot="1">
      <c r="A144" s="218" t="str">
        <f>IF(ISBLANK(Mat_outillage[[#This Row],[DATE]]),"",ROW(Mat_outillage[[#This Row],[NUM]])-ROW($A$19))</f>
        <v/>
      </c>
      <c r="B144" s="46"/>
      <c r="C144" s="128"/>
      <c r="D144" s="129"/>
      <c r="E144" s="128"/>
      <c r="F144" s="134"/>
      <c r="G144" s="142"/>
      <c r="H144" s="53">
        <f>SUM(Mat_outillage[[#This Row],[MONTANT CAF REALISE ]:[MONTANT DD ET AUTRES TAXES HTVA]])</f>
        <v>0</v>
      </c>
      <c r="I144" s="35"/>
      <c r="J144" s="119"/>
      <c r="K144" s="55">
        <f>IF(Mat_outillage[[#This Row],[MOTIF]]="",0,Mat_outillage[[#This Row],[MONTANT CAF REALISE ]])</f>
        <v>0</v>
      </c>
      <c r="L144" s="55">
        <f>IF(Mat_outillage[[#This Row],[MOTIF]]="",0,Mat_outillage[[#This Row],[MONTANT DD ET AUTRES TAXES HTVA]])</f>
        <v>0</v>
      </c>
      <c r="M144" s="56">
        <f>SUM(Mat_outillage[[#This Row],[MONTANT CAF REJETE]:[MONTANT DD ET AUTRES TAXES HTVA REJETE]])</f>
        <v>0</v>
      </c>
      <c r="N144" s="54"/>
      <c r="O144" s="51"/>
      <c r="P144" s="49">
        <f>Mat_outillage[[#This Row],[COÛT TOTAL REALISE]]-Mat_outillage[[#This Row],[COÛT TOTAL REJET]]</f>
        <v>0</v>
      </c>
    </row>
    <row r="145" spans="1:16" ht="15.75" thickBot="1">
      <c r="A145" s="218" t="str">
        <f>IF(ISBLANK(Mat_outillage[[#This Row],[DATE]]),"",ROW(Mat_outillage[[#This Row],[NUM]])-ROW($A$19))</f>
        <v/>
      </c>
      <c r="B145" s="46"/>
      <c r="C145" s="128"/>
      <c r="D145" s="129"/>
      <c r="E145" s="128"/>
      <c r="F145" s="134"/>
      <c r="G145" s="142"/>
      <c r="H145" s="53">
        <f>SUM(Mat_outillage[[#This Row],[MONTANT CAF REALISE ]:[MONTANT DD ET AUTRES TAXES HTVA]])</f>
        <v>0</v>
      </c>
      <c r="I145" s="35"/>
      <c r="J145" s="119"/>
      <c r="K145" s="55">
        <f>IF(Mat_outillage[[#This Row],[MOTIF]]="",0,Mat_outillage[[#This Row],[MONTANT CAF REALISE ]])</f>
        <v>0</v>
      </c>
      <c r="L145" s="55">
        <f>IF(Mat_outillage[[#This Row],[MOTIF]]="",0,Mat_outillage[[#This Row],[MONTANT DD ET AUTRES TAXES HTVA]])</f>
        <v>0</v>
      </c>
      <c r="M145" s="56">
        <f>SUM(Mat_outillage[[#This Row],[MONTANT CAF REJETE]:[MONTANT DD ET AUTRES TAXES HTVA REJETE]])</f>
        <v>0</v>
      </c>
      <c r="N145" s="54"/>
      <c r="O145" s="51"/>
      <c r="P145" s="49">
        <f>Mat_outillage[[#This Row],[COÛT TOTAL REALISE]]-Mat_outillage[[#This Row],[COÛT TOTAL REJET]]</f>
        <v>0</v>
      </c>
    </row>
    <row r="146" spans="1:16" ht="15.75" thickBot="1">
      <c r="A146" s="218" t="str">
        <f>IF(ISBLANK(Mat_outillage[[#This Row],[DATE]]),"",ROW(Mat_outillage[[#This Row],[NUM]])-ROW($A$19))</f>
        <v/>
      </c>
      <c r="B146" s="46"/>
      <c r="C146" s="128"/>
      <c r="D146" s="129"/>
      <c r="E146" s="128"/>
      <c r="F146" s="134"/>
      <c r="G146" s="142"/>
      <c r="H146" s="53">
        <f>SUM(Mat_outillage[[#This Row],[MONTANT CAF REALISE ]:[MONTANT DD ET AUTRES TAXES HTVA]])</f>
        <v>0</v>
      </c>
      <c r="I146" s="35"/>
      <c r="J146" s="119"/>
      <c r="K146" s="55">
        <f>IF(Mat_outillage[[#This Row],[MOTIF]]="",0,Mat_outillage[[#This Row],[MONTANT CAF REALISE ]])</f>
        <v>0</v>
      </c>
      <c r="L146" s="55">
        <f>IF(Mat_outillage[[#This Row],[MOTIF]]="",0,Mat_outillage[[#This Row],[MONTANT DD ET AUTRES TAXES HTVA]])</f>
        <v>0</v>
      </c>
      <c r="M146" s="56">
        <f>SUM(Mat_outillage[[#This Row],[MONTANT CAF REJETE]:[MONTANT DD ET AUTRES TAXES HTVA REJETE]])</f>
        <v>0</v>
      </c>
      <c r="N146" s="54"/>
      <c r="O146" s="51"/>
      <c r="P146" s="49">
        <f>Mat_outillage[[#This Row],[COÛT TOTAL REALISE]]-Mat_outillage[[#This Row],[COÛT TOTAL REJET]]</f>
        <v>0</v>
      </c>
    </row>
    <row r="147" spans="1:16" ht="15.75" thickBot="1">
      <c r="A147" s="218" t="str">
        <f>IF(ISBLANK(Mat_outillage[[#This Row],[DATE]]),"",ROW(Mat_outillage[[#This Row],[NUM]])-ROW($A$19))</f>
        <v/>
      </c>
      <c r="B147" s="46"/>
      <c r="C147" s="128"/>
      <c r="D147" s="129"/>
      <c r="E147" s="128"/>
      <c r="F147" s="134"/>
      <c r="G147" s="142"/>
      <c r="H147" s="53">
        <f>SUM(Mat_outillage[[#This Row],[MONTANT CAF REALISE ]:[MONTANT DD ET AUTRES TAXES HTVA]])</f>
        <v>0</v>
      </c>
      <c r="I147" s="35"/>
      <c r="J147" s="119"/>
      <c r="K147" s="55">
        <f>IF(Mat_outillage[[#This Row],[MOTIF]]="",0,Mat_outillage[[#This Row],[MONTANT CAF REALISE ]])</f>
        <v>0</v>
      </c>
      <c r="L147" s="55">
        <f>IF(Mat_outillage[[#This Row],[MOTIF]]="",0,Mat_outillage[[#This Row],[MONTANT DD ET AUTRES TAXES HTVA]])</f>
        <v>0</v>
      </c>
      <c r="M147" s="56">
        <f>SUM(Mat_outillage[[#This Row],[MONTANT CAF REJETE]:[MONTANT DD ET AUTRES TAXES HTVA REJETE]])</f>
        <v>0</v>
      </c>
      <c r="N147" s="54"/>
      <c r="O147" s="51"/>
      <c r="P147" s="49">
        <f>Mat_outillage[[#This Row],[COÛT TOTAL REALISE]]-Mat_outillage[[#This Row],[COÛT TOTAL REJET]]</f>
        <v>0</v>
      </c>
    </row>
    <row r="148" spans="1:16" ht="15.75" thickBot="1">
      <c r="A148" s="218" t="str">
        <f>IF(ISBLANK(Mat_outillage[[#This Row],[DATE]]),"",ROW(Mat_outillage[[#This Row],[NUM]])-ROW($A$19))</f>
        <v/>
      </c>
      <c r="B148" s="46"/>
      <c r="C148" s="128"/>
      <c r="D148" s="129"/>
      <c r="E148" s="128"/>
      <c r="F148" s="134"/>
      <c r="G148" s="142"/>
      <c r="H148" s="53">
        <f>SUM(Mat_outillage[[#This Row],[MONTANT CAF REALISE ]:[MONTANT DD ET AUTRES TAXES HTVA]])</f>
        <v>0</v>
      </c>
      <c r="I148" s="35"/>
      <c r="J148" s="119"/>
      <c r="K148" s="55">
        <f>IF(Mat_outillage[[#This Row],[MOTIF]]="",0,Mat_outillage[[#This Row],[MONTANT CAF REALISE ]])</f>
        <v>0</v>
      </c>
      <c r="L148" s="55">
        <f>IF(Mat_outillage[[#This Row],[MOTIF]]="",0,Mat_outillage[[#This Row],[MONTANT DD ET AUTRES TAXES HTVA]])</f>
        <v>0</v>
      </c>
      <c r="M148" s="56">
        <f>SUM(Mat_outillage[[#This Row],[MONTANT CAF REJETE]:[MONTANT DD ET AUTRES TAXES HTVA REJETE]])</f>
        <v>0</v>
      </c>
      <c r="N148" s="54"/>
      <c r="O148" s="51"/>
      <c r="P148" s="49">
        <f>Mat_outillage[[#This Row],[COÛT TOTAL REALISE]]-Mat_outillage[[#This Row],[COÛT TOTAL REJET]]</f>
        <v>0</v>
      </c>
    </row>
    <row r="149" spans="1:16" ht="15.75" thickBot="1">
      <c r="A149" s="218" t="str">
        <f>IF(ISBLANK(Mat_outillage[[#This Row],[DATE]]),"",ROW(Mat_outillage[[#This Row],[NUM]])-ROW($A$19))</f>
        <v/>
      </c>
      <c r="B149" s="46"/>
      <c r="C149" s="128"/>
      <c r="D149" s="129"/>
      <c r="E149" s="128"/>
      <c r="F149" s="134"/>
      <c r="G149" s="142"/>
      <c r="H149" s="53">
        <f>SUM(Mat_outillage[[#This Row],[MONTANT CAF REALISE ]:[MONTANT DD ET AUTRES TAXES HTVA]])</f>
        <v>0</v>
      </c>
      <c r="I149" s="35"/>
      <c r="J149" s="119"/>
      <c r="K149" s="55">
        <f>IF(Mat_outillage[[#This Row],[MOTIF]]="",0,Mat_outillage[[#This Row],[MONTANT CAF REALISE ]])</f>
        <v>0</v>
      </c>
      <c r="L149" s="55">
        <f>IF(Mat_outillage[[#This Row],[MOTIF]]="",0,Mat_outillage[[#This Row],[MONTANT DD ET AUTRES TAXES HTVA]])</f>
        <v>0</v>
      </c>
      <c r="M149" s="56">
        <f>SUM(Mat_outillage[[#This Row],[MONTANT CAF REJETE]:[MONTANT DD ET AUTRES TAXES HTVA REJETE]])</f>
        <v>0</v>
      </c>
      <c r="N149" s="54"/>
      <c r="O149" s="51"/>
      <c r="P149" s="49">
        <f>Mat_outillage[[#This Row],[COÛT TOTAL REALISE]]-Mat_outillage[[#This Row],[COÛT TOTAL REJET]]</f>
        <v>0</v>
      </c>
    </row>
    <row r="150" spans="1:16" ht="15.75" thickBot="1">
      <c r="A150" s="218" t="str">
        <f>IF(ISBLANK(Mat_outillage[[#This Row],[DATE]]),"",ROW(Mat_outillage[[#This Row],[NUM]])-ROW($A$19))</f>
        <v/>
      </c>
      <c r="B150" s="46"/>
      <c r="C150" s="128"/>
      <c r="D150" s="129"/>
      <c r="E150" s="128"/>
      <c r="F150" s="134"/>
      <c r="G150" s="142"/>
      <c r="H150" s="53">
        <f>SUM(Mat_outillage[[#This Row],[MONTANT CAF REALISE ]:[MONTANT DD ET AUTRES TAXES HTVA]])</f>
        <v>0</v>
      </c>
      <c r="I150" s="35"/>
      <c r="J150" s="119"/>
      <c r="K150" s="55">
        <f>IF(Mat_outillage[[#This Row],[MOTIF]]="",0,Mat_outillage[[#This Row],[MONTANT CAF REALISE ]])</f>
        <v>0</v>
      </c>
      <c r="L150" s="55">
        <f>IF(Mat_outillage[[#This Row],[MOTIF]]="",0,Mat_outillage[[#This Row],[MONTANT DD ET AUTRES TAXES HTVA]])</f>
        <v>0</v>
      </c>
      <c r="M150" s="56">
        <f>SUM(Mat_outillage[[#This Row],[MONTANT CAF REJETE]:[MONTANT DD ET AUTRES TAXES HTVA REJETE]])</f>
        <v>0</v>
      </c>
      <c r="N150" s="54"/>
      <c r="O150" s="51"/>
      <c r="P150" s="49">
        <f>Mat_outillage[[#This Row],[COÛT TOTAL REALISE]]-Mat_outillage[[#This Row],[COÛT TOTAL REJET]]</f>
        <v>0</v>
      </c>
    </row>
    <row r="151" spans="1:16" ht="15.75" thickBot="1">
      <c r="A151" s="218" t="str">
        <f>IF(ISBLANK(Mat_outillage[[#This Row],[DATE]]),"",ROW(Mat_outillage[[#This Row],[NUM]])-ROW($A$19))</f>
        <v/>
      </c>
      <c r="B151" s="46"/>
      <c r="C151" s="128"/>
      <c r="D151" s="129"/>
      <c r="E151" s="128"/>
      <c r="F151" s="134"/>
      <c r="G151" s="142"/>
      <c r="H151" s="53">
        <f>SUM(Mat_outillage[[#This Row],[MONTANT CAF REALISE ]:[MONTANT DD ET AUTRES TAXES HTVA]])</f>
        <v>0</v>
      </c>
      <c r="I151" s="35"/>
      <c r="J151" s="119"/>
      <c r="K151" s="55">
        <f>IF(Mat_outillage[[#This Row],[MOTIF]]="",0,Mat_outillage[[#This Row],[MONTANT CAF REALISE ]])</f>
        <v>0</v>
      </c>
      <c r="L151" s="55">
        <f>IF(Mat_outillage[[#This Row],[MOTIF]]="",0,Mat_outillage[[#This Row],[MONTANT DD ET AUTRES TAXES HTVA]])</f>
        <v>0</v>
      </c>
      <c r="M151" s="56">
        <f>SUM(Mat_outillage[[#This Row],[MONTANT CAF REJETE]:[MONTANT DD ET AUTRES TAXES HTVA REJETE]])</f>
        <v>0</v>
      </c>
      <c r="N151" s="54"/>
      <c r="O151" s="51"/>
      <c r="P151" s="49">
        <f>Mat_outillage[[#This Row],[COÛT TOTAL REALISE]]-Mat_outillage[[#This Row],[COÛT TOTAL REJET]]</f>
        <v>0</v>
      </c>
    </row>
    <row r="152" spans="1:16" ht="15.75" thickBot="1">
      <c r="A152" s="218" t="str">
        <f>IF(ISBLANK(Mat_outillage[[#This Row],[DATE]]),"",ROW(Mat_outillage[[#This Row],[NUM]])-ROW($A$19))</f>
        <v/>
      </c>
      <c r="B152" s="46"/>
      <c r="C152" s="128"/>
      <c r="D152" s="129"/>
      <c r="E152" s="128"/>
      <c r="F152" s="134"/>
      <c r="G152" s="142"/>
      <c r="H152" s="53">
        <f>SUM(Mat_outillage[[#This Row],[MONTANT CAF REALISE ]:[MONTANT DD ET AUTRES TAXES HTVA]])</f>
        <v>0</v>
      </c>
      <c r="I152" s="35"/>
      <c r="J152" s="119"/>
      <c r="K152" s="55">
        <f>IF(Mat_outillage[[#This Row],[MOTIF]]="",0,Mat_outillage[[#This Row],[MONTANT CAF REALISE ]])</f>
        <v>0</v>
      </c>
      <c r="L152" s="55">
        <f>IF(Mat_outillage[[#This Row],[MOTIF]]="",0,Mat_outillage[[#This Row],[MONTANT DD ET AUTRES TAXES HTVA]])</f>
        <v>0</v>
      </c>
      <c r="M152" s="56">
        <f>SUM(Mat_outillage[[#This Row],[MONTANT CAF REJETE]:[MONTANT DD ET AUTRES TAXES HTVA REJETE]])</f>
        <v>0</v>
      </c>
      <c r="N152" s="54"/>
      <c r="O152" s="51"/>
      <c r="P152" s="49">
        <f>Mat_outillage[[#This Row],[COÛT TOTAL REALISE]]-Mat_outillage[[#This Row],[COÛT TOTAL REJET]]</f>
        <v>0</v>
      </c>
    </row>
    <row r="153" spans="1:16" ht="15.75" thickBot="1">
      <c r="A153" s="218" t="str">
        <f>IF(ISBLANK(Mat_outillage[[#This Row],[DATE]]),"",ROW(Mat_outillage[[#This Row],[NUM]])-ROW($A$19))</f>
        <v/>
      </c>
      <c r="B153" s="46"/>
      <c r="C153" s="128"/>
      <c r="D153" s="129"/>
      <c r="E153" s="128"/>
      <c r="F153" s="134"/>
      <c r="G153" s="142"/>
      <c r="H153" s="53">
        <f>SUM(Mat_outillage[[#This Row],[MONTANT CAF REALISE ]:[MONTANT DD ET AUTRES TAXES HTVA]])</f>
        <v>0</v>
      </c>
      <c r="I153" s="35"/>
      <c r="J153" s="119"/>
      <c r="K153" s="55">
        <f>IF(Mat_outillage[[#This Row],[MOTIF]]="",0,Mat_outillage[[#This Row],[MONTANT CAF REALISE ]])</f>
        <v>0</v>
      </c>
      <c r="L153" s="55">
        <f>IF(Mat_outillage[[#This Row],[MOTIF]]="",0,Mat_outillage[[#This Row],[MONTANT DD ET AUTRES TAXES HTVA]])</f>
        <v>0</v>
      </c>
      <c r="M153" s="56">
        <f>SUM(Mat_outillage[[#This Row],[MONTANT CAF REJETE]:[MONTANT DD ET AUTRES TAXES HTVA REJETE]])</f>
        <v>0</v>
      </c>
      <c r="N153" s="54"/>
      <c r="O153" s="51"/>
      <c r="P153" s="49">
        <f>Mat_outillage[[#This Row],[COÛT TOTAL REALISE]]-Mat_outillage[[#This Row],[COÛT TOTAL REJET]]</f>
        <v>0</v>
      </c>
    </row>
    <row r="154" spans="1:16" ht="15.75" thickBot="1">
      <c r="A154" s="218" t="str">
        <f>IF(ISBLANK(Mat_outillage[[#This Row],[DATE]]),"",ROW(Mat_outillage[[#This Row],[NUM]])-ROW($A$19))</f>
        <v/>
      </c>
      <c r="B154" s="46"/>
      <c r="C154" s="128"/>
      <c r="D154" s="129"/>
      <c r="E154" s="128"/>
      <c r="F154" s="134"/>
      <c r="G154" s="142"/>
      <c r="H154" s="53">
        <f>SUM(Mat_outillage[[#This Row],[MONTANT CAF REALISE ]:[MONTANT DD ET AUTRES TAXES HTVA]])</f>
        <v>0</v>
      </c>
      <c r="I154" s="35"/>
      <c r="J154" s="119"/>
      <c r="K154" s="55">
        <f>IF(Mat_outillage[[#This Row],[MOTIF]]="",0,Mat_outillage[[#This Row],[MONTANT CAF REALISE ]])</f>
        <v>0</v>
      </c>
      <c r="L154" s="55">
        <f>IF(Mat_outillage[[#This Row],[MOTIF]]="",0,Mat_outillage[[#This Row],[MONTANT DD ET AUTRES TAXES HTVA]])</f>
        <v>0</v>
      </c>
      <c r="M154" s="56">
        <f>SUM(Mat_outillage[[#This Row],[MONTANT CAF REJETE]:[MONTANT DD ET AUTRES TAXES HTVA REJETE]])</f>
        <v>0</v>
      </c>
      <c r="N154" s="54"/>
      <c r="O154" s="51"/>
      <c r="P154" s="49">
        <f>Mat_outillage[[#This Row],[COÛT TOTAL REALISE]]-Mat_outillage[[#This Row],[COÛT TOTAL REJET]]</f>
        <v>0</v>
      </c>
    </row>
    <row r="155" spans="1:16" ht="15.75" thickBot="1">
      <c r="A155" s="218" t="str">
        <f>IF(ISBLANK(Mat_outillage[[#This Row],[DATE]]),"",ROW(Mat_outillage[[#This Row],[NUM]])-ROW($A$19))</f>
        <v/>
      </c>
      <c r="B155" s="46"/>
      <c r="C155" s="128"/>
      <c r="D155" s="129"/>
      <c r="E155" s="128"/>
      <c r="F155" s="134"/>
      <c r="G155" s="142"/>
      <c r="H155" s="53">
        <f>SUM(Mat_outillage[[#This Row],[MONTANT CAF REALISE ]:[MONTANT DD ET AUTRES TAXES HTVA]])</f>
        <v>0</v>
      </c>
      <c r="I155" s="35"/>
      <c r="J155" s="119"/>
      <c r="K155" s="55">
        <f>IF(Mat_outillage[[#This Row],[MOTIF]]="",0,Mat_outillage[[#This Row],[MONTANT CAF REALISE ]])</f>
        <v>0</v>
      </c>
      <c r="L155" s="55">
        <f>IF(Mat_outillage[[#This Row],[MOTIF]]="",0,Mat_outillage[[#This Row],[MONTANT DD ET AUTRES TAXES HTVA]])</f>
        <v>0</v>
      </c>
      <c r="M155" s="56">
        <f>SUM(Mat_outillage[[#This Row],[MONTANT CAF REJETE]:[MONTANT DD ET AUTRES TAXES HTVA REJETE]])</f>
        <v>0</v>
      </c>
      <c r="N155" s="54"/>
      <c r="O155" s="51"/>
      <c r="P155" s="49">
        <f>Mat_outillage[[#This Row],[COÛT TOTAL REALISE]]-Mat_outillage[[#This Row],[COÛT TOTAL REJET]]</f>
        <v>0</v>
      </c>
    </row>
    <row r="156" spans="1:16" ht="15.75" thickBot="1">
      <c r="A156" s="218" t="str">
        <f>IF(ISBLANK(Mat_outillage[[#This Row],[DATE]]),"",ROW(Mat_outillage[[#This Row],[NUM]])-ROW($A$19))</f>
        <v/>
      </c>
      <c r="B156" s="46"/>
      <c r="C156" s="128"/>
      <c r="D156" s="129"/>
      <c r="E156" s="128"/>
      <c r="F156" s="134"/>
      <c r="G156" s="142"/>
      <c r="H156" s="53">
        <f>SUM(Mat_outillage[[#This Row],[MONTANT CAF REALISE ]:[MONTANT DD ET AUTRES TAXES HTVA]])</f>
        <v>0</v>
      </c>
      <c r="I156" s="35"/>
      <c r="J156" s="119"/>
      <c r="K156" s="55">
        <f>IF(Mat_outillage[[#This Row],[MOTIF]]="",0,Mat_outillage[[#This Row],[MONTANT CAF REALISE ]])</f>
        <v>0</v>
      </c>
      <c r="L156" s="55">
        <f>IF(Mat_outillage[[#This Row],[MOTIF]]="",0,Mat_outillage[[#This Row],[MONTANT DD ET AUTRES TAXES HTVA]])</f>
        <v>0</v>
      </c>
      <c r="M156" s="56">
        <f>SUM(Mat_outillage[[#This Row],[MONTANT CAF REJETE]:[MONTANT DD ET AUTRES TAXES HTVA REJETE]])</f>
        <v>0</v>
      </c>
      <c r="N156" s="54"/>
      <c r="O156" s="51"/>
      <c r="P156" s="49">
        <f>Mat_outillage[[#This Row],[COÛT TOTAL REALISE]]-Mat_outillage[[#This Row],[COÛT TOTAL REJET]]</f>
        <v>0</v>
      </c>
    </row>
    <row r="157" spans="1:16" ht="15.75" thickBot="1">
      <c r="A157" s="218" t="str">
        <f>IF(ISBLANK(Mat_outillage[[#This Row],[DATE]]),"",ROW(Mat_outillage[[#This Row],[NUM]])-ROW($A$19))</f>
        <v/>
      </c>
      <c r="B157" s="46"/>
      <c r="C157" s="128"/>
      <c r="D157" s="129"/>
      <c r="E157" s="128"/>
      <c r="F157" s="134"/>
      <c r="G157" s="142"/>
      <c r="H157" s="53">
        <f>SUM(Mat_outillage[[#This Row],[MONTANT CAF REALISE ]:[MONTANT DD ET AUTRES TAXES HTVA]])</f>
        <v>0</v>
      </c>
      <c r="I157" s="35"/>
      <c r="J157" s="119"/>
      <c r="K157" s="55">
        <f>IF(Mat_outillage[[#This Row],[MOTIF]]="",0,Mat_outillage[[#This Row],[MONTANT CAF REALISE ]])</f>
        <v>0</v>
      </c>
      <c r="L157" s="55">
        <f>IF(Mat_outillage[[#This Row],[MOTIF]]="",0,Mat_outillage[[#This Row],[MONTANT DD ET AUTRES TAXES HTVA]])</f>
        <v>0</v>
      </c>
      <c r="M157" s="56">
        <f>SUM(Mat_outillage[[#This Row],[MONTANT CAF REJETE]:[MONTANT DD ET AUTRES TAXES HTVA REJETE]])</f>
        <v>0</v>
      </c>
      <c r="N157" s="54"/>
      <c r="O157" s="51"/>
      <c r="P157" s="49">
        <f>Mat_outillage[[#This Row],[COÛT TOTAL REALISE]]-Mat_outillage[[#This Row],[COÛT TOTAL REJET]]</f>
        <v>0</v>
      </c>
    </row>
    <row r="158" spans="1:16" ht="15.75" thickBot="1">
      <c r="A158" s="218" t="str">
        <f>IF(ISBLANK(Mat_outillage[[#This Row],[DATE]]),"",ROW(Mat_outillage[[#This Row],[NUM]])-ROW($A$19))</f>
        <v/>
      </c>
      <c r="B158" s="46"/>
      <c r="C158" s="128"/>
      <c r="D158" s="129"/>
      <c r="E158" s="128"/>
      <c r="F158" s="134"/>
      <c r="G158" s="142"/>
      <c r="H158" s="53">
        <f>SUM(Mat_outillage[[#This Row],[MONTANT CAF REALISE ]:[MONTANT DD ET AUTRES TAXES HTVA]])</f>
        <v>0</v>
      </c>
      <c r="I158" s="35"/>
      <c r="J158" s="119"/>
      <c r="K158" s="55">
        <f>IF(Mat_outillage[[#This Row],[MOTIF]]="",0,Mat_outillage[[#This Row],[MONTANT CAF REALISE ]])</f>
        <v>0</v>
      </c>
      <c r="L158" s="55">
        <f>IF(Mat_outillage[[#This Row],[MOTIF]]="",0,Mat_outillage[[#This Row],[MONTANT DD ET AUTRES TAXES HTVA]])</f>
        <v>0</v>
      </c>
      <c r="M158" s="56">
        <f>SUM(Mat_outillage[[#This Row],[MONTANT CAF REJETE]:[MONTANT DD ET AUTRES TAXES HTVA REJETE]])</f>
        <v>0</v>
      </c>
      <c r="N158" s="54"/>
      <c r="O158" s="51"/>
      <c r="P158" s="49">
        <f>Mat_outillage[[#This Row],[COÛT TOTAL REALISE]]-Mat_outillage[[#This Row],[COÛT TOTAL REJET]]</f>
        <v>0</v>
      </c>
    </row>
    <row r="159" spans="1:16" ht="15.75" thickBot="1">
      <c r="A159" s="218" t="str">
        <f>IF(ISBLANK(Mat_outillage[[#This Row],[DATE]]),"",ROW(Mat_outillage[[#This Row],[NUM]])-ROW($A$19))</f>
        <v/>
      </c>
      <c r="B159" s="46"/>
      <c r="C159" s="128"/>
      <c r="D159" s="129"/>
      <c r="E159" s="128"/>
      <c r="F159" s="134"/>
      <c r="G159" s="142"/>
      <c r="H159" s="53">
        <f>SUM(Mat_outillage[[#This Row],[MONTANT CAF REALISE ]:[MONTANT DD ET AUTRES TAXES HTVA]])</f>
        <v>0</v>
      </c>
      <c r="I159" s="35"/>
      <c r="J159" s="119"/>
      <c r="K159" s="55">
        <f>IF(Mat_outillage[[#This Row],[MOTIF]]="",0,Mat_outillage[[#This Row],[MONTANT CAF REALISE ]])</f>
        <v>0</v>
      </c>
      <c r="L159" s="55">
        <f>IF(Mat_outillage[[#This Row],[MOTIF]]="",0,Mat_outillage[[#This Row],[MONTANT DD ET AUTRES TAXES HTVA]])</f>
        <v>0</v>
      </c>
      <c r="M159" s="56">
        <f>SUM(Mat_outillage[[#This Row],[MONTANT CAF REJETE]:[MONTANT DD ET AUTRES TAXES HTVA REJETE]])</f>
        <v>0</v>
      </c>
      <c r="N159" s="54"/>
      <c r="O159" s="51"/>
      <c r="P159" s="49">
        <f>Mat_outillage[[#This Row],[COÛT TOTAL REALISE]]-Mat_outillage[[#This Row],[COÛT TOTAL REJET]]</f>
        <v>0</v>
      </c>
    </row>
    <row r="160" spans="1:16" ht="15.75" thickBot="1">
      <c r="A160" s="218" t="str">
        <f>IF(ISBLANK(Mat_outillage[[#This Row],[DATE]]),"",ROW(Mat_outillage[[#This Row],[NUM]])-ROW($A$19))</f>
        <v/>
      </c>
      <c r="B160" s="46"/>
      <c r="C160" s="128"/>
      <c r="D160" s="129"/>
      <c r="E160" s="128"/>
      <c r="F160" s="134"/>
      <c r="G160" s="142"/>
      <c r="H160" s="53">
        <f>SUM(Mat_outillage[[#This Row],[MONTANT CAF REALISE ]:[MONTANT DD ET AUTRES TAXES HTVA]])</f>
        <v>0</v>
      </c>
      <c r="I160" s="35"/>
      <c r="J160" s="119"/>
      <c r="K160" s="55">
        <f>IF(Mat_outillage[[#This Row],[MOTIF]]="",0,Mat_outillage[[#This Row],[MONTANT CAF REALISE ]])</f>
        <v>0</v>
      </c>
      <c r="L160" s="55">
        <f>IF(Mat_outillage[[#This Row],[MOTIF]]="",0,Mat_outillage[[#This Row],[MONTANT DD ET AUTRES TAXES HTVA]])</f>
        <v>0</v>
      </c>
      <c r="M160" s="56">
        <f>SUM(Mat_outillage[[#This Row],[MONTANT CAF REJETE]:[MONTANT DD ET AUTRES TAXES HTVA REJETE]])</f>
        <v>0</v>
      </c>
      <c r="N160" s="54"/>
      <c r="O160" s="51"/>
      <c r="P160" s="49">
        <f>Mat_outillage[[#This Row],[COÛT TOTAL REALISE]]-Mat_outillage[[#This Row],[COÛT TOTAL REJET]]</f>
        <v>0</v>
      </c>
    </row>
    <row r="161" spans="1:16" ht="15.75" thickBot="1">
      <c r="A161" s="218" t="str">
        <f>IF(ISBLANK(Mat_outillage[[#This Row],[DATE]]),"",ROW(Mat_outillage[[#This Row],[NUM]])-ROW($A$19))</f>
        <v/>
      </c>
      <c r="B161" s="46"/>
      <c r="C161" s="128"/>
      <c r="D161" s="129"/>
      <c r="E161" s="128"/>
      <c r="F161" s="134"/>
      <c r="G161" s="142"/>
      <c r="H161" s="53">
        <f>SUM(Mat_outillage[[#This Row],[MONTANT CAF REALISE ]:[MONTANT DD ET AUTRES TAXES HTVA]])</f>
        <v>0</v>
      </c>
      <c r="I161" s="35"/>
      <c r="J161" s="119"/>
      <c r="K161" s="55">
        <f>IF(Mat_outillage[[#This Row],[MOTIF]]="",0,Mat_outillage[[#This Row],[MONTANT CAF REALISE ]])</f>
        <v>0</v>
      </c>
      <c r="L161" s="55">
        <f>IF(Mat_outillage[[#This Row],[MOTIF]]="",0,Mat_outillage[[#This Row],[MONTANT DD ET AUTRES TAXES HTVA]])</f>
        <v>0</v>
      </c>
      <c r="M161" s="56">
        <f>SUM(Mat_outillage[[#This Row],[MONTANT CAF REJETE]:[MONTANT DD ET AUTRES TAXES HTVA REJETE]])</f>
        <v>0</v>
      </c>
      <c r="N161" s="54"/>
      <c r="O161" s="51"/>
      <c r="P161" s="49">
        <f>Mat_outillage[[#This Row],[COÛT TOTAL REALISE]]-Mat_outillage[[#This Row],[COÛT TOTAL REJET]]</f>
        <v>0</v>
      </c>
    </row>
    <row r="162" spans="1:16" ht="15.75" thickBot="1">
      <c r="A162" s="218" t="str">
        <f>IF(ISBLANK(Mat_outillage[[#This Row],[DATE]]),"",ROW(Mat_outillage[[#This Row],[NUM]])-ROW($A$19))</f>
        <v/>
      </c>
      <c r="B162" s="46"/>
      <c r="C162" s="128"/>
      <c r="D162" s="129"/>
      <c r="E162" s="128"/>
      <c r="F162" s="134"/>
      <c r="G162" s="142"/>
      <c r="H162" s="53">
        <f>SUM(Mat_outillage[[#This Row],[MONTANT CAF REALISE ]:[MONTANT DD ET AUTRES TAXES HTVA]])</f>
        <v>0</v>
      </c>
      <c r="I162" s="35"/>
      <c r="J162" s="119"/>
      <c r="K162" s="55">
        <f>IF(Mat_outillage[[#This Row],[MOTIF]]="",0,Mat_outillage[[#This Row],[MONTANT CAF REALISE ]])</f>
        <v>0</v>
      </c>
      <c r="L162" s="55">
        <f>IF(Mat_outillage[[#This Row],[MOTIF]]="",0,Mat_outillage[[#This Row],[MONTANT DD ET AUTRES TAXES HTVA]])</f>
        <v>0</v>
      </c>
      <c r="M162" s="56">
        <f>SUM(Mat_outillage[[#This Row],[MONTANT CAF REJETE]:[MONTANT DD ET AUTRES TAXES HTVA REJETE]])</f>
        <v>0</v>
      </c>
      <c r="N162" s="54"/>
      <c r="O162" s="51"/>
      <c r="P162" s="49">
        <f>Mat_outillage[[#This Row],[COÛT TOTAL REALISE]]-Mat_outillage[[#This Row],[COÛT TOTAL REJET]]</f>
        <v>0</v>
      </c>
    </row>
    <row r="163" spans="1:16" ht="15.75" thickBot="1">
      <c r="A163" s="218" t="str">
        <f>IF(ISBLANK(Mat_outillage[[#This Row],[DATE]]),"",ROW(Mat_outillage[[#This Row],[NUM]])-ROW($A$19))</f>
        <v/>
      </c>
      <c r="B163" s="46"/>
      <c r="C163" s="128"/>
      <c r="D163" s="129"/>
      <c r="E163" s="128"/>
      <c r="F163" s="134"/>
      <c r="G163" s="142"/>
      <c r="H163" s="53">
        <f>SUM(Mat_outillage[[#This Row],[MONTANT CAF REALISE ]:[MONTANT DD ET AUTRES TAXES HTVA]])</f>
        <v>0</v>
      </c>
      <c r="I163" s="35"/>
      <c r="J163" s="119"/>
      <c r="K163" s="55">
        <f>IF(Mat_outillage[[#This Row],[MOTIF]]="",0,Mat_outillage[[#This Row],[MONTANT CAF REALISE ]])</f>
        <v>0</v>
      </c>
      <c r="L163" s="55">
        <f>IF(Mat_outillage[[#This Row],[MOTIF]]="",0,Mat_outillage[[#This Row],[MONTANT DD ET AUTRES TAXES HTVA]])</f>
        <v>0</v>
      </c>
      <c r="M163" s="56">
        <f>SUM(Mat_outillage[[#This Row],[MONTANT CAF REJETE]:[MONTANT DD ET AUTRES TAXES HTVA REJETE]])</f>
        <v>0</v>
      </c>
      <c r="N163" s="54"/>
      <c r="O163" s="51"/>
      <c r="P163" s="49">
        <f>Mat_outillage[[#This Row],[COÛT TOTAL REALISE]]-Mat_outillage[[#This Row],[COÛT TOTAL REJET]]</f>
        <v>0</v>
      </c>
    </row>
    <row r="164" spans="1:16" ht="15.75" thickBot="1">
      <c r="A164" s="218" t="str">
        <f>IF(ISBLANK(Mat_outillage[[#This Row],[DATE]]),"",ROW(Mat_outillage[[#This Row],[NUM]])-ROW($A$19))</f>
        <v/>
      </c>
      <c r="B164" s="46"/>
      <c r="C164" s="128"/>
      <c r="D164" s="129"/>
      <c r="E164" s="128"/>
      <c r="F164" s="134"/>
      <c r="G164" s="142"/>
      <c r="H164" s="53">
        <f>SUM(Mat_outillage[[#This Row],[MONTANT CAF REALISE ]:[MONTANT DD ET AUTRES TAXES HTVA]])</f>
        <v>0</v>
      </c>
      <c r="I164" s="35"/>
      <c r="J164" s="119"/>
      <c r="K164" s="55">
        <f>IF(Mat_outillage[[#This Row],[MOTIF]]="",0,Mat_outillage[[#This Row],[MONTANT CAF REALISE ]])</f>
        <v>0</v>
      </c>
      <c r="L164" s="55">
        <f>IF(Mat_outillage[[#This Row],[MOTIF]]="",0,Mat_outillage[[#This Row],[MONTANT DD ET AUTRES TAXES HTVA]])</f>
        <v>0</v>
      </c>
      <c r="M164" s="56">
        <f>SUM(Mat_outillage[[#This Row],[MONTANT CAF REJETE]:[MONTANT DD ET AUTRES TAXES HTVA REJETE]])</f>
        <v>0</v>
      </c>
      <c r="N164" s="54"/>
      <c r="O164" s="51"/>
      <c r="P164" s="49">
        <f>Mat_outillage[[#This Row],[COÛT TOTAL REALISE]]-Mat_outillage[[#This Row],[COÛT TOTAL REJET]]</f>
        <v>0</v>
      </c>
    </row>
    <row r="165" spans="1:16" ht="15.75" thickBot="1">
      <c r="A165" s="218" t="str">
        <f>IF(ISBLANK(Mat_outillage[[#This Row],[DATE]]),"",ROW(Mat_outillage[[#This Row],[NUM]])-ROW($A$19))</f>
        <v/>
      </c>
      <c r="B165" s="46"/>
      <c r="C165" s="128"/>
      <c r="D165" s="129"/>
      <c r="E165" s="128"/>
      <c r="F165" s="134"/>
      <c r="G165" s="142"/>
      <c r="H165" s="53">
        <f>SUM(Mat_outillage[[#This Row],[MONTANT CAF REALISE ]:[MONTANT DD ET AUTRES TAXES HTVA]])</f>
        <v>0</v>
      </c>
      <c r="I165" s="35"/>
      <c r="J165" s="119"/>
      <c r="K165" s="55">
        <f>IF(Mat_outillage[[#This Row],[MOTIF]]="",0,Mat_outillage[[#This Row],[MONTANT CAF REALISE ]])</f>
        <v>0</v>
      </c>
      <c r="L165" s="55">
        <f>IF(Mat_outillage[[#This Row],[MOTIF]]="",0,Mat_outillage[[#This Row],[MONTANT DD ET AUTRES TAXES HTVA]])</f>
        <v>0</v>
      </c>
      <c r="M165" s="56">
        <f>SUM(Mat_outillage[[#This Row],[MONTANT CAF REJETE]:[MONTANT DD ET AUTRES TAXES HTVA REJETE]])</f>
        <v>0</v>
      </c>
      <c r="N165" s="54"/>
      <c r="O165" s="51"/>
      <c r="P165" s="49">
        <f>Mat_outillage[[#This Row],[COÛT TOTAL REALISE]]-Mat_outillage[[#This Row],[COÛT TOTAL REJET]]</f>
        <v>0</v>
      </c>
    </row>
    <row r="166" spans="1:16" ht="15.75" thickBot="1">
      <c r="A166" s="218" t="str">
        <f>IF(ISBLANK(Mat_outillage[[#This Row],[DATE]]),"",ROW(Mat_outillage[[#This Row],[NUM]])-ROW($A$19))</f>
        <v/>
      </c>
      <c r="B166" s="46"/>
      <c r="C166" s="128"/>
      <c r="D166" s="129"/>
      <c r="E166" s="128"/>
      <c r="F166" s="134"/>
      <c r="G166" s="142"/>
      <c r="H166" s="53">
        <f>SUM(Mat_outillage[[#This Row],[MONTANT CAF REALISE ]:[MONTANT DD ET AUTRES TAXES HTVA]])</f>
        <v>0</v>
      </c>
      <c r="I166" s="35"/>
      <c r="J166" s="119"/>
      <c r="K166" s="55">
        <f>IF(Mat_outillage[[#This Row],[MOTIF]]="",0,Mat_outillage[[#This Row],[MONTANT CAF REALISE ]])</f>
        <v>0</v>
      </c>
      <c r="L166" s="55">
        <f>IF(Mat_outillage[[#This Row],[MOTIF]]="",0,Mat_outillage[[#This Row],[MONTANT DD ET AUTRES TAXES HTVA]])</f>
        <v>0</v>
      </c>
      <c r="M166" s="56">
        <f>SUM(Mat_outillage[[#This Row],[MONTANT CAF REJETE]:[MONTANT DD ET AUTRES TAXES HTVA REJETE]])</f>
        <v>0</v>
      </c>
      <c r="N166" s="54"/>
      <c r="O166" s="51"/>
      <c r="P166" s="49">
        <f>Mat_outillage[[#This Row],[COÛT TOTAL REALISE]]-Mat_outillage[[#This Row],[COÛT TOTAL REJET]]</f>
        <v>0</v>
      </c>
    </row>
    <row r="167" spans="1:16" ht="15.75" thickBot="1">
      <c r="A167" s="218" t="str">
        <f>IF(ISBLANK(Mat_outillage[[#This Row],[DATE]]),"",ROW(Mat_outillage[[#This Row],[NUM]])-ROW($A$19))</f>
        <v/>
      </c>
      <c r="B167" s="46"/>
      <c r="C167" s="128"/>
      <c r="D167" s="129"/>
      <c r="E167" s="128"/>
      <c r="F167" s="134"/>
      <c r="G167" s="142"/>
      <c r="H167" s="53">
        <f>SUM(Mat_outillage[[#This Row],[MONTANT CAF REALISE ]:[MONTANT DD ET AUTRES TAXES HTVA]])</f>
        <v>0</v>
      </c>
      <c r="I167" s="35"/>
      <c r="J167" s="119"/>
      <c r="K167" s="55">
        <f>IF(Mat_outillage[[#This Row],[MOTIF]]="",0,Mat_outillage[[#This Row],[MONTANT CAF REALISE ]])</f>
        <v>0</v>
      </c>
      <c r="L167" s="55">
        <f>IF(Mat_outillage[[#This Row],[MOTIF]]="",0,Mat_outillage[[#This Row],[MONTANT DD ET AUTRES TAXES HTVA]])</f>
        <v>0</v>
      </c>
      <c r="M167" s="56">
        <f>SUM(Mat_outillage[[#This Row],[MONTANT CAF REJETE]:[MONTANT DD ET AUTRES TAXES HTVA REJETE]])</f>
        <v>0</v>
      </c>
      <c r="N167" s="54"/>
      <c r="O167" s="51"/>
      <c r="P167" s="49">
        <f>Mat_outillage[[#This Row],[COÛT TOTAL REALISE]]-Mat_outillage[[#This Row],[COÛT TOTAL REJET]]</f>
        <v>0</v>
      </c>
    </row>
    <row r="168" spans="1:16" ht="15.75" thickBot="1">
      <c r="A168" s="218" t="str">
        <f>IF(ISBLANK(Mat_outillage[[#This Row],[DATE]]),"",ROW(Mat_outillage[[#This Row],[NUM]])-ROW($A$19))</f>
        <v/>
      </c>
      <c r="B168" s="46"/>
      <c r="C168" s="128"/>
      <c r="D168" s="129"/>
      <c r="E168" s="128"/>
      <c r="F168" s="134"/>
      <c r="G168" s="142"/>
      <c r="H168" s="53">
        <f>SUM(Mat_outillage[[#This Row],[MONTANT CAF REALISE ]:[MONTANT DD ET AUTRES TAXES HTVA]])</f>
        <v>0</v>
      </c>
      <c r="I168" s="35"/>
      <c r="J168" s="119"/>
      <c r="K168" s="55">
        <f>IF(Mat_outillage[[#This Row],[MOTIF]]="",0,Mat_outillage[[#This Row],[MONTANT CAF REALISE ]])</f>
        <v>0</v>
      </c>
      <c r="L168" s="55">
        <f>IF(Mat_outillage[[#This Row],[MOTIF]]="",0,Mat_outillage[[#This Row],[MONTANT DD ET AUTRES TAXES HTVA]])</f>
        <v>0</v>
      </c>
      <c r="M168" s="56">
        <f>SUM(Mat_outillage[[#This Row],[MONTANT CAF REJETE]:[MONTANT DD ET AUTRES TAXES HTVA REJETE]])</f>
        <v>0</v>
      </c>
      <c r="N168" s="54"/>
      <c r="O168" s="51"/>
      <c r="P168" s="49">
        <f>Mat_outillage[[#This Row],[COÛT TOTAL REALISE]]-Mat_outillage[[#This Row],[COÛT TOTAL REJET]]</f>
        <v>0</v>
      </c>
    </row>
    <row r="169" spans="1:16" ht="15.75" thickBot="1">
      <c r="A169" s="218" t="str">
        <f>IF(ISBLANK(Mat_outillage[[#This Row],[DATE]]),"",ROW(Mat_outillage[[#This Row],[NUM]])-ROW($A$19))</f>
        <v/>
      </c>
      <c r="B169" s="46"/>
      <c r="C169" s="128"/>
      <c r="D169" s="129"/>
      <c r="E169" s="128"/>
      <c r="F169" s="134"/>
      <c r="G169" s="142"/>
      <c r="H169" s="53">
        <f>SUM(Mat_outillage[[#This Row],[MONTANT CAF REALISE ]:[MONTANT DD ET AUTRES TAXES HTVA]])</f>
        <v>0</v>
      </c>
      <c r="I169" s="35"/>
      <c r="J169" s="119"/>
      <c r="K169" s="55">
        <f>IF(Mat_outillage[[#This Row],[MOTIF]]="",0,Mat_outillage[[#This Row],[MONTANT CAF REALISE ]])</f>
        <v>0</v>
      </c>
      <c r="L169" s="55">
        <f>IF(Mat_outillage[[#This Row],[MOTIF]]="",0,Mat_outillage[[#This Row],[MONTANT DD ET AUTRES TAXES HTVA]])</f>
        <v>0</v>
      </c>
      <c r="M169" s="56">
        <f>SUM(Mat_outillage[[#This Row],[MONTANT CAF REJETE]:[MONTANT DD ET AUTRES TAXES HTVA REJETE]])</f>
        <v>0</v>
      </c>
      <c r="N169" s="54"/>
      <c r="O169" s="51"/>
      <c r="P169" s="49">
        <f>Mat_outillage[[#This Row],[COÛT TOTAL REALISE]]-Mat_outillage[[#This Row],[COÛT TOTAL REJET]]</f>
        <v>0</v>
      </c>
    </row>
    <row r="170" spans="1:16" ht="15.75" thickBot="1">
      <c r="A170" s="218" t="str">
        <f>IF(ISBLANK(Mat_outillage[[#This Row],[DATE]]),"",ROW(Mat_outillage[[#This Row],[NUM]])-ROW($A$19))</f>
        <v/>
      </c>
      <c r="B170" s="46"/>
      <c r="C170" s="128"/>
      <c r="D170" s="129"/>
      <c r="E170" s="128"/>
      <c r="F170" s="134"/>
      <c r="G170" s="142"/>
      <c r="H170" s="53">
        <f>SUM(Mat_outillage[[#This Row],[MONTANT CAF REALISE ]:[MONTANT DD ET AUTRES TAXES HTVA]])</f>
        <v>0</v>
      </c>
      <c r="I170" s="35"/>
      <c r="J170" s="119"/>
      <c r="K170" s="55">
        <f>IF(Mat_outillage[[#This Row],[MOTIF]]="",0,Mat_outillage[[#This Row],[MONTANT CAF REALISE ]])</f>
        <v>0</v>
      </c>
      <c r="L170" s="55">
        <f>IF(Mat_outillage[[#This Row],[MOTIF]]="",0,Mat_outillage[[#This Row],[MONTANT DD ET AUTRES TAXES HTVA]])</f>
        <v>0</v>
      </c>
      <c r="M170" s="56">
        <f>SUM(Mat_outillage[[#This Row],[MONTANT CAF REJETE]:[MONTANT DD ET AUTRES TAXES HTVA REJETE]])</f>
        <v>0</v>
      </c>
      <c r="N170" s="54"/>
      <c r="O170" s="51"/>
      <c r="P170" s="49">
        <f>Mat_outillage[[#This Row],[COÛT TOTAL REALISE]]-Mat_outillage[[#This Row],[COÛT TOTAL REJET]]</f>
        <v>0</v>
      </c>
    </row>
    <row r="171" spans="1:16" ht="15.75" thickBot="1">
      <c r="A171" s="218" t="str">
        <f>IF(ISBLANK(Mat_outillage[[#This Row],[DATE]]),"",ROW(Mat_outillage[[#This Row],[NUM]])-ROW($A$19))</f>
        <v/>
      </c>
      <c r="B171" s="46"/>
      <c r="C171" s="128"/>
      <c r="D171" s="129"/>
      <c r="E171" s="128"/>
      <c r="F171" s="134"/>
      <c r="G171" s="142"/>
      <c r="H171" s="53">
        <f>SUM(Mat_outillage[[#This Row],[MONTANT CAF REALISE ]:[MONTANT DD ET AUTRES TAXES HTVA]])</f>
        <v>0</v>
      </c>
      <c r="I171" s="35"/>
      <c r="J171" s="119"/>
      <c r="K171" s="55">
        <f>IF(Mat_outillage[[#This Row],[MOTIF]]="",0,Mat_outillage[[#This Row],[MONTANT CAF REALISE ]])</f>
        <v>0</v>
      </c>
      <c r="L171" s="55">
        <f>IF(Mat_outillage[[#This Row],[MOTIF]]="",0,Mat_outillage[[#This Row],[MONTANT DD ET AUTRES TAXES HTVA]])</f>
        <v>0</v>
      </c>
      <c r="M171" s="56">
        <f>SUM(Mat_outillage[[#This Row],[MONTANT CAF REJETE]:[MONTANT DD ET AUTRES TAXES HTVA REJETE]])</f>
        <v>0</v>
      </c>
      <c r="N171" s="54"/>
      <c r="O171" s="51"/>
      <c r="P171" s="49">
        <f>Mat_outillage[[#This Row],[COÛT TOTAL REALISE]]-Mat_outillage[[#This Row],[COÛT TOTAL REJET]]</f>
        <v>0</v>
      </c>
    </row>
    <row r="172" spans="1:16" ht="15.75" thickBot="1">
      <c r="A172" s="218" t="str">
        <f>IF(ISBLANK(Mat_outillage[[#This Row],[DATE]]),"",ROW(Mat_outillage[[#This Row],[NUM]])-ROW($A$19))</f>
        <v/>
      </c>
      <c r="B172" s="46"/>
      <c r="C172" s="128"/>
      <c r="D172" s="129"/>
      <c r="E172" s="128"/>
      <c r="F172" s="134"/>
      <c r="G172" s="142"/>
      <c r="H172" s="53">
        <f>SUM(Mat_outillage[[#This Row],[MONTANT CAF REALISE ]:[MONTANT DD ET AUTRES TAXES HTVA]])</f>
        <v>0</v>
      </c>
      <c r="I172" s="35"/>
      <c r="J172" s="119"/>
      <c r="K172" s="55">
        <f>IF(Mat_outillage[[#This Row],[MOTIF]]="",0,Mat_outillage[[#This Row],[MONTANT CAF REALISE ]])</f>
        <v>0</v>
      </c>
      <c r="L172" s="55">
        <f>IF(Mat_outillage[[#This Row],[MOTIF]]="",0,Mat_outillage[[#This Row],[MONTANT DD ET AUTRES TAXES HTVA]])</f>
        <v>0</v>
      </c>
      <c r="M172" s="56">
        <f>SUM(Mat_outillage[[#This Row],[MONTANT CAF REJETE]:[MONTANT DD ET AUTRES TAXES HTVA REJETE]])</f>
        <v>0</v>
      </c>
      <c r="N172" s="54"/>
      <c r="O172" s="51"/>
      <c r="P172" s="49">
        <f>Mat_outillage[[#This Row],[COÛT TOTAL REALISE]]-Mat_outillage[[#This Row],[COÛT TOTAL REJET]]</f>
        <v>0</v>
      </c>
    </row>
    <row r="173" spans="1:16" ht="15.75" thickBot="1">
      <c r="A173" s="218" t="str">
        <f>IF(ISBLANK(Mat_outillage[[#This Row],[DATE]]),"",ROW(Mat_outillage[[#This Row],[NUM]])-ROW($A$19))</f>
        <v/>
      </c>
      <c r="B173" s="46"/>
      <c r="C173" s="128"/>
      <c r="D173" s="129"/>
      <c r="E173" s="128"/>
      <c r="F173" s="134"/>
      <c r="G173" s="142"/>
      <c r="H173" s="53">
        <f>SUM(Mat_outillage[[#This Row],[MONTANT CAF REALISE ]:[MONTANT DD ET AUTRES TAXES HTVA]])</f>
        <v>0</v>
      </c>
      <c r="I173" s="35"/>
      <c r="J173" s="119"/>
      <c r="K173" s="55">
        <f>IF(Mat_outillage[[#This Row],[MOTIF]]="",0,Mat_outillage[[#This Row],[MONTANT CAF REALISE ]])</f>
        <v>0</v>
      </c>
      <c r="L173" s="55">
        <f>IF(Mat_outillage[[#This Row],[MOTIF]]="",0,Mat_outillage[[#This Row],[MONTANT DD ET AUTRES TAXES HTVA]])</f>
        <v>0</v>
      </c>
      <c r="M173" s="56">
        <f>SUM(Mat_outillage[[#This Row],[MONTANT CAF REJETE]:[MONTANT DD ET AUTRES TAXES HTVA REJETE]])</f>
        <v>0</v>
      </c>
      <c r="N173" s="54"/>
      <c r="O173" s="51"/>
      <c r="P173" s="49">
        <f>Mat_outillage[[#This Row],[COÛT TOTAL REALISE]]-Mat_outillage[[#This Row],[COÛT TOTAL REJET]]</f>
        <v>0</v>
      </c>
    </row>
    <row r="174" spans="1:16" ht="15.75" thickBot="1">
      <c r="A174" s="218" t="str">
        <f>IF(ISBLANK(Mat_outillage[[#This Row],[DATE]]),"",ROW(Mat_outillage[[#This Row],[NUM]])-ROW($A$19))</f>
        <v/>
      </c>
      <c r="B174" s="46"/>
      <c r="C174" s="128"/>
      <c r="D174" s="129"/>
      <c r="E174" s="128"/>
      <c r="F174" s="134"/>
      <c r="G174" s="142"/>
      <c r="H174" s="53">
        <f>SUM(Mat_outillage[[#This Row],[MONTANT CAF REALISE ]:[MONTANT DD ET AUTRES TAXES HTVA]])</f>
        <v>0</v>
      </c>
      <c r="I174" s="35"/>
      <c r="J174" s="119"/>
      <c r="K174" s="55">
        <f>IF(Mat_outillage[[#This Row],[MOTIF]]="",0,Mat_outillage[[#This Row],[MONTANT CAF REALISE ]])</f>
        <v>0</v>
      </c>
      <c r="L174" s="55">
        <f>IF(Mat_outillage[[#This Row],[MOTIF]]="",0,Mat_outillage[[#This Row],[MONTANT DD ET AUTRES TAXES HTVA]])</f>
        <v>0</v>
      </c>
      <c r="M174" s="56">
        <f>SUM(Mat_outillage[[#This Row],[MONTANT CAF REJETE]:[MONTANT DD ET AUTRES TAXES HTVA REJETE]])</f>
        <v>0</v>
      </c>
      <c r="N174" s="54"/>
      <c r="O174" s="51"/>
      <c r="P174" s="49">
        <f>Mat_outillage[[#This Row],[COÛT TOTAL REALISE]]-Mat_outillage[[#This Row],[COÛT TOTAL REJET]]</f>
        <v>0</v>
      </c>
    </row>
    <row r="175" spans="1:16" ht="15.75" thickBot="1">
      <c r="A175" s="218" t="str">
        <f>IF(ISBLANK(Mat_outillage[[#This Row],[DATE]]),"",ROW(Mat_outillage[[#This Row],[NUM]])-ROW($A$19))</f>
        <v/>
      </c>
      <c r="B175" s="46"/>
      <c r="C175" s="128"/>
      <c r="D175" s="129"/>
      <c r="E175" s="128"/>
      <c r="F175" s="134"/>
      <c r="G175" s="142"/>
      <c r="H175" s="53">
        <f>SUM(Mat_outillage[[#This Row],[MONTANT CAF REALISE ]:[MONTANT DD ET AUTRES TAXES HTVA]])</f>
        <v>0</v>
      </c>
      <c r="I175" s="35"/>
      <c r="J175" s="119"/>
      <c r="K175" s="55">
        <f>IF(Mat_outillage[[#This Row],[MOTIF]]="",0,Mat_outillage[[#This Row],[MONTANT CAF REALISE ]])</f>
        <v>0</v>
      </c>
      <c r="L175" s="55">
        <f>IF(Mat_outillage[[#This Row],[MOTIF]]="",0,Mat_outillage[[#This Row],[MONTANT DD ET AUTRES TAXES HTVA]])</f>
        <v>0</v>
      </c>
      <c r="M175" s="56">
        <f>SUM(Mat_outillage[[#This Row],[MONTANT CAF REJETE]:[MONTANT DD ET AUTRES TAXES HTVA REJETE]])</f>
        <v>0</v>
      </c>
      <c r="N175" s="54"/>
      <c r="O175" s="51"/>
      <c r="P175" s="49">
        <f>Mat_outillage[[#This Row],[COÛT TOTAL REALISE]]-Mat_outillage[[#This Row],[COÛT TOTAL REJET]]</f>
        <v>0</v>
      </c>
    </row>
    <row r="176" spans="1:16" ht="15.75" thickBot="1">
      <c r="A176" s="218" t="str">
        <f>IF(ISBLANK(Mat_outillage[[#This Row],[DATE]]),"",ROW(Mat_outillage[[#This Row],[NUM]])-ROW($A$19))</f>
        <v/>
      </c>
      <c r="B176" s="46"/>
      <c r="C176" s="128"/>
      <c r="D176" s="129"/>
      <c r="E176" s="128"/>
      <c r="F176" s="134"/>
      <c r="G176" s="142"/>
      <c r="H176" s="53">
        <f>SUM(Mat_outillage[[#This Row],[MONTANT CAF REALISE ]:[MONTANT DD ET AUTRES TAXES HTVA]])</f>
        <v>0</v>
      </c>
      <c r="I176" s="35"/>
      <c r="J176" s="119"/>
      <c r="K176" s="55">
        <f>IF(Mat_outillage[[#This Row],[MOTIF]]="",0,Mat_outillage[[#This Row],[MONTANT CAF REALISE ]])</f>
        <v>0</v>
      </c>
      <c r="L176" s="55">
        <f>IF(Mat_outillage[[#This Row],[MOTIF]]="",0,Mat_outillage[[#This Row],[MONTANT DD ET AUTRES TAXES HTVA]])</f>
        <v>0</v>
      </c>
      <c r="M176" s="56">
        <f>SUM(Mat_outillage[[#This Row],[MONTANT CAF REJETE]:[MONTANT DD ET AUTRES TAXES HTVA REJETE]])</f>
        <v>0</v>
      </c>
      <c r="N176" s="54"/>
      <c r="O176" s="51"/>
      <c r="P176" s="49">
        <f>Mat_outillage[[#This Row],[COÛT TOTAL REALISE]]-Mat_outillage[[#This Row],[COÛT TOTAL REJET]]</f>
        <v>0</v>
      </c>
    </row>
    <row r="177" spans="1:16" ht="15.75" thickBot="1">
      <c r="A177" s="218" t="str">
        <f>IF(ISBLANK(Mat_outillage[[#This Row],[DATE]]),"",ROW(Mat_outillage[[#This Row],[NUM]])-ROW($A$19))</f>
        <v/>
      </c>
      <c r="B177" s="46"/>
      <c r="C177" s="128"/>
      <c r="D177" s="129"/>
      <c r="E177" s="128"/>
      <c r="F177" s="134"/>
      <c r="G177" s="142"/>
      <c r="H177" s="53">
        <f>SUM(Mat_outillage[[#This Row],[MONTANT CAF REALISE ]:[MONTANT DD ET AUTRES TAXES HTVA]])</f>
        <v>0</v>
      </c>
      <c r="I177" s="35"/>
      <c r="J177" s="119"/>
      <c r="K177" s="55">
        <f>IF(Mat_outillage[[#This Row],[MOTIF]]="",0,Mat_outillage[[#This Row],[MONTANT CAF REALISE ]])</f>
        <v>0</v>
      </c>
      <c r="L177" s="55">
        <f>IF(Mat_outillage[[#This Row],[MOTIF]]="",0,Mat_outillage[[#This Row],[MONTANT DD ET AUTRES TAXES HTVA]])</f>
        <v>0</v>
      </c>
      <c r="M177" s="56">
        <f>SUM(Mat_outillage[[#This Row],[MONTANT CAF REJETE]:[MONTANT DD ET AUTRES TAXES HTVA REJETE]])</f>
        <v>0</v>
      </c>
      <c r="N177" s="54"/>
      <c r="O177" s="51"/>
      <c r="P177" s="49">
        <f>Mat_outillage[[#This Row],[COÛT TOTAL REALISE]]-Mat_outillage[[#This Row],[COÛT TOTAL REJET]]</f>
        <v>0</v>
      </c>
    </row>
    <row r="178" spans="1:16" ht="15.75" thickBot="1">
      <c r="A178" s="218" t="str">
        <f>IF(ISBLANK(Mat_outillage[[#This Row],[DATE]]),"",ROW(Mat_outillage[[#This Row],[NUM]])-ROW($A$19))</f>
        <v/>
      </c>
      <c r="B178" s="46"/>
      <c r="C178" s="128"/>
      <c r="D178" s="129"/>
      <c r="E178" s="128"/>
      <c r="F178" s="134"/>
      <c r="G178" s="142"/>
      <c r="H178" s="53">
        <f>SUM(Mat_outillage[[#This Row],[MONTANT CAF REALISE ]:[MONTANT DD ET AUTRES TAXES HTVA]])</f>
        <v>0</v>
      </c>
      <c r="I178" s="35"/>
      <c r="J178" s="119"/>
      <c r="K178" s="55">
        <f>IF(Mat_outillage[[#This Row],[MOTIF]]="",0,Mat_outillage[[#This Row],[MONTANT CAF REALISE ]])</f>
        <v>0</v>
      </c>
      <c r="L178" s="55">
        <f>IF(Mat_outillage[[#This Row],[MOTIF]]="",0,Mat_outillage[[#This Row],[MONTANT DD ET AUTRES TAXES HTVA]])</f>
        <v>0</v>
      </c>
      <c r="M178" s="56">
        <f>SUM(Mat_outillage[[#This Row],[MONTANT CAF REJETE]:[MONTANT DD ET AUTRES TAXES HTVA REJETE]])</f>
        <v>0</v>
      </c>
      <c r="N178" s="54"/>
      <c r="O178" s="51"/>
      <c r="P178" s="49">
        <f>Mat_outillage[[#This Row],[COÛT TOTAL REALISE]]-Mat_outillage[[#This Row],[COÛT TOTAL REJET]]</f>
        <v>0</v>
      </c>
    </row>
    <row r="179" spans="1:16" ht="15.75" thickBot="1">
      <c r="A179" s="218" t="str">
        <f>IF(ISBLANK(Mat_outillage[[#This Row],[DATE]]),"",ROW(Mat_outillage[[#This Row],[NUM]])-ROW($A$19))</f>
        <v/>
      </c>
      <c r="B179" s="46"/>
      <c r="C179" s="128"/>
      <c r="D179" s="129"/>
      <c r="E179" s="128"/>
      <c r="F179" s="134"/>
      <c r="G179" s="142"/>
      <c r="H179" s="53">
        <f>SUM(Mat_outillage[[#This Row],[MONTANT CAF REALISE ]:[MONTANT DD ET AUTRES TAXES HTVA]])</f>
        <v>0</v>
      </c>
      <c r="I179" s="35"/>
      <c r="J179" s="119"/>
      <c r="K179" s="55">
        <f>IF(Mat_outillage[[#This Row],[MOTIF]]="",0,Mat_outillage[[#This Row],[MONTANT CAF REALISE ]])</f>
        <v>0</v>
      </c>
      <c r="L179" s="55">
        <f>IF(Mat_outillage[[#This Row],[MOTIF]]="",0,Mat_outillage[[#This Row],[MONTANT DD ET AUTRES TAXES HTVA]])</f>
        <v>0</v>
      </c>
      <c r="M179" s="56">
        <f>SUM(Mat_outillage[[#This Row],[MONTANT CAF REJETE]:[MONTANT DD ET AUTRES TAXES HTVA REJETE]])</f>
        <v>0</v>
      </c>
      <c r="N179" s="54"/>
      <c r="O179" s="51"/>
      <c r="P179" s="49">
        <f>Mat_outillage[[#This Row],[COÛT TOTAL REALISE]]-Mat_outillage[[#This Row],[COÛT TOTAL REJET]]</f>
        <v>0</v>
      </c>
    </row>
    <row r="180" spans="1:16" ht="15.75" thickBot="1">
      <c r="A180" s="218" t="str">
        <f>IF(ISBLANK(Mat_outillage[[#This Row],[DATE]]),"",ROW(Mat_outillage[[#This Row],[NUM]])-ROW($A$19))</f>
        <v/>
      </c>
      <c r="B180" s="46"/>
      <c r="C180" s="128"/>
      <c r="D180" s="129"/>
      <c r="E180" s="128"/>
      <c r="F180" s="134"/>
      <c r="G180" s="142"/>
      <c r="H180" s="53">
        <f>SUM(Mat_outillage[[#This Row],[MONTANT CAF REALISE ]:[MONTANT DD ET AUTRES TAXES HTVA]])</f>
        <v>0</v>
      </c>
      <c r="I180" s="35"/>
      <c r="J180" s="119"/>
      <c r="K180" s="55">
        <f>IF(Mat_outillage[[#This Row],[MOTIF]]="",0,Mat_outillage[[#This Row],[MONTANT CAF REALISE ]])</f>
        <v>0</v>
      </c>
      <c r="L180" s="55">
        <f>IF(Mat_outillage[[#This Row],[MOTIF]]="",0,Mat_outillage[[#This Row],[MONTANT DD ET AUTRES TAXES HTVA]])</f>
        <v>0</v>
      </c>
      <c r="M180" s="56">
        <f>SUM(Mat_outillage[[#This Row],[MONTANT CAF REJETE]:[MONTANT DD ET AUTRES TAXES HTVA REJETE]])</f>
        <v>0</v>
      </c>
      <c r="N180" s="54"/>
      <c r="O180" s="51"/>
      <c r="P180" s="49">
        <f>Mat_outillage[[#This Row],[COÛT TOTAL REALISE]]-Mat_outillage[[#This Row],[COÛT TOTAL REJET]]</f>
        <v>0</v>
      </c>
    </row>
    <row r="181" spans="1:16" ht="15.75" thickBot="1">
      <c r="A181" s="218" t="str">
        <f>IF(ISBLANK(Mat_outillage[[#This Row],[DATE]]),"",ROW(Mat_outillage[[#This Row],[NUM]])-ROW($A$19))</f>
        <v/>
      </c>
      <c r="B181" s="46"/>
      <c r="C181" s="128"/>
      <c r="D181" s="129"/>
      <c r="E181" s="128"/>
      <c r="F181" s="134"/>
      <c r="G181" s="142"/>
      <c r="H181" s="53">
        <f>SUM(Mat_outillage[[#This Row],[MONTANT CAF REALISE ]:[MONTANT DD ET AUTRES TAXES HTVA]])</f>
        <v>0</v>
      </c>
      <c r="I181" s="35"/>
      <c r="J181" s="119"/>
      <c r="K181" s="55">
        <f>IF(Mat_outillage[[#This Row],[MOTIF]]="",0,Mat_outillage[[#This Row],[MONTANT CAF REALISE ]])</f>
        <v>0</v>
      </c>
      <c r="L181" s="55">
        <f>IF(Mat_outillage[[#This Row],[MOTIF]]="",0,Mat_outillage[[#This Row],[MONTANT DD ET AUTRES TAXES HTVA]])</f>
        <v>0</v>
      </c>
      <c r="M181" s="56">
        <f>SUM(Mat_outillage[[#This Row],[MONTANT CAF REJETE]:[MONTANT DD ET AUTRES TAXES HTVA REJETE]])</f>
        <v>0</v>
      </c>
      <c r="N181" s="54"/>
      <c r="O181" s="51"/>
      <c r="P181" s="49">
        <f>Mat_outillage[[#This Row],[COÛT TOTAL REALISE]]-Mat_outillage[[#This Row],[COÛT TOTAL REJET]]</f>
        <v>0</v>
      </c>
    </row>
    <row r="182" spans="1:16" ht="15.75" thickBot="1">
      <c r="A182" s="218" t="str">
        <f>IF(ISBLANK(Mat_outillage[[#This Row],[DATE]]),"",ROW(Mat_outillage[[#This Row],[NUM]])-ROW($A$19))</f>
        <v/>
      </c>
      <c r="B182" s="46"/>
      <c r="C182" s="128"/>
      <c r="D182" s="129"/>
      <c r="E182" s="128"/>
      <c r="F182" s="134"/>
      <c r="G182" s="142"/>
      <c r="H182" s="53">
        <f>SUM(Mat_outillage[[#This Row],[MONTANT CAF REALISE ]:[MONTANT DD ET AUTRES TAXES HTVA]])</f>
        <v>0</v>
      </c>
      <c r="I182" s="35"/>
      <c r="J182" s="119"/>
      <c r="K182" s="55">
        <f>IF(Mat_outillage[[#This Row],[MOTIF]]="",0,Mat_outillage[[#This Row],[MONTANT CAF REALISE ]])</f>
        <v>0</v>
      </c>
      <c r="L182" s="55">
        <f>IF(Mat_outillage[[#This Row],[MOTIF]]="",0,Mat_outillage[[#This Row],[MONTANT DD ET AUTRES TAXES HTVA]])</f>
        <v>0</v>
      </c>
      <c r="M182" s="56">
        <f>SUM(Mat_outillage[[#This Row],[MONTANT CAF REJETE]:[MONTANT DD ET AUTRES TAXES HTVA REJETE]])</f>
        <v>0</v>
      </c>
      <c r="N182" s="54"/>
      <c r="O182" s="51"/>
      <c r="P182" s="49">
        <f>Mat_outillage[[#This Row],[COÛT TOTAL REALISE]]-Mat_outillage[[#This Row],[COÛT TOTAL REJET]]</f>
        <v>0</v>
      </c>
    </row>
    <row r="183" spans="1:16" ht="15.75" thickBot="1">
      <c r="A183" s="218" t="str">
        <f>IF(ISBLANK(Mat_outillage[[#This Row],[DATE]]),"",ROW(Mat_outillage[[#This Row],[NUM]])-ROW($A$19))</f>
        <v/>
      </c>
      <c r="B183" s="46"/>
      <c r="C183" s="128"/>
      <c r="D183" s="129"/>
      <c r="E183" s="128"/>
      <c r="F183" s="134"/>
      <c r="G183" s="142"/>
      <c r="H183" s="53">
        <f>SUM(Mat_outillage[[#This Row],[MONTANT CAF REALISE ]:[MONTANT DD ET AUTRES TAXES HTVA]])</f>
        <v>0</v>
      </c>
      <c r="I183" s="35"/>
      <c r="J183" s="119"/>
      <c r="K183" s="55">
        <f>IF(Mat_outillage[[#This Row],[MOTIF]]="",0,Mat_outillage[[#This Row],[MONTANT CAF REALISE ]])</f>
        <v>0</v>
      </c>
      <c r="L183" s="55">
        <f>IF(Mat_outillage[[#This Row],[MOTIF]]="",0,Mat_outillage[[#This Row],[MONTANT DD ET AUTRES TAXES HTVA]])</f>
        <v>0</v>
      </c>
      <c r="M183" s="56">
        <f>SUM(Mat_outillage[[#This Row],[MONTANT CAF REJETE]:[MONTANT DD ET AUTRES TAXES HTVA REJETE]])</f>
        <v>0</v>
      </c>
      <c r="N183" s="54"/>
      <c r="O183" s="51"/>
      <c r="P183" s="49">
        <f>Mat_outillage[[#This Row],[COÛT TOTAL REALISE]]-Mat_outillage[[#This Row],[COÛT TOTAL REJET]]</f>
        <v>0</v>
      </c>
    </row>
    <row r="184" spans="1:16" ht="15.75" thickBot="1">
      <c r="A184" s="218" t="str">
        <f>IF(ISBLANK(Mat_outillage[[#This Row],[DATE]]),"",ROW(Mat_outillage[[#This Row],[NUM]])-ROW($A$19))</f>
        <v/>
      </c>
      <c r="B184" s="46"/>
      <c r="C184" s="128"/>
      <c r="D184" s="129"/>
      <c r="E184" s="128"/>
      <c r="F184" s="134"/>
      <c r="G184" s="142"/>
      <c r="H184" s="53">
        <f>SUM(Mat_outillage[[#This Row],[MONTANT CAF REALISE ]:[MONTANT DD ET AUTRES TAXES HTVA]])</f>
        <v>0</v>
      </c>
      <c r="I184" s="35"/>
      <c r="J184" s="119"/>
      <c r="K184" s="55">
        <f>IF(Mat_outillage[[#This Row],[MOTIF]]="",0,Mat_outillage[[#This Row],[MONTANT CAF REALISE ]])</f>
        <v>0</v>
      </c>
      <c r="L184" s="55">
        <f>IF(Mat_outillage[[#This Row],[MOTIF]]="",0,Mat_outillage[[#This Row],[MONTANT DD ET AUTRES TAXES HTVA]])</f>
        <v>0</v>
      </c>
      <c r="M184" s="56">
        <f>SUM(Mat_outillage[[#This Row],[MONTANT CAF REJETE]:[MONTANT DD ET AUTRES TAXES HTVA REJETE]])</f>
        <v>0</v>
      </c>
      <c r="N184" s="54"/>
      <c r="O184" s="51"/>
      <c r="P184" s="49">
        <f>Mat_outillage[[#This Row],[COÛT TOTAL REALISE]]-Mat_outillage[[#This Row],[COÛT TOTAL REJET]]</f>
        <v>0</v>
      </c>
    </row>
    <row r="185" spans="1:16">
      <c r="I185" s="35"/>
    </row>
    <row r="186" spans="1:16">
      <c r="I186" s="35"/>
    </row>
  </sheetData>
  <sheetProtection algorithmName="SHA-512" hashValue="FQeP4NTHT9eGIwkq688gZaxwkic0YtfzJXlKkkRzaUtWkbILokLD0/N7AMruGOZ3GmAIvsp64IwBiSJ/bEft6A==" saltValue="seHjPP1G6AieWxqxSjYZhw==" spinCount="100000" sheet="1" objects="1" scenarios="1" insertHyperlinks="0"/>
  <mergeCells count="11">
    <mergeCell ref="J14:N14"/>
    <mergeCell ref="B14:B15"/>
    <mergeCell ref="C14:C15"/>
    <mergeCell ref="D14:D15"/>
    <mergeCell ref="E14:E15"/>
    <mergeCell ref="F14:H14"/>
    <mergeCell ref="D2:H2"/>
    <mergeCell ref="D4:H4"/>
    <mergeCell ref="D6:H6"/>
    <mergeCell ref="A9:N9"/>
    <mergeCell ref="A11:M11"/>
  </mergeCells>
  <phoneticPr fontId="15" type="noConversion"/>
  <conditionalFormatting sqref="A20:M184">
    <cfRule type="notContainsBlanks" dxfId="95" priority="4">
      <formula>LEN(TRIM(A20))&gt;0</formula>
    </cfRule>
  </conditionalFormatting>
  <conditionalFormatting sqref="D2">
    <cfRule type="notContainsBlanks" dxfId="94" priority="3">
      <formula>LEN(TRIM(D2))&gt;0</formula>
    </cfRule>
  </conditionalFormatting>
  <conditionalFormatting sqref="D4">
    <cfRule type="notContainsBlanks" dxfId="93" priority="2">
      <formula>LEN(TRIM(D4))&gt;0</formula>
    </cfRule>
  </conditionalFormatting>
  <conditionalFormatting sqref="D6">
    <cfRule type="notContainsBlanks" dxfId="92" priority="1">
      <formula>LEN(TRIM(D6))&gt;0</formula>
    </cfRule>
  </conditionalFormatting>
  <pageMargins left="0.7" right="0.7" top="0.75" bottom="0.75" header="0.3" footer="0.3"/>
  <pageSetup paperSize="9" orientation="portrait" r:id="rId1"/>
  <ignoredErrors>
    <ignoredError sqref="K19:L19 H19 M19 P19" calculatedColumn="1"/>
    <ignoredError sqref="N19" evalError="1"/>
  </ignoredErrors>
  <legacy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AF4EEFE0-E8C0-4B9A-8364-7BA111DE2C1F}">
          <x14:formula1>
            <xm:f>RESSOURCE!$B$3:$B$17</xm:f>
          </x14:formula1>
          <xm:sqref>J20:J184</xm:sqref>
        </x14:dataValidation>
      </x14:dataValidations>
    </ext>
  </extLs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BFEE0E-6BC9-4E97-9F0F-3536A9B2C34F}">
  <sheetPr codeName="Feuil9"/>
  <dimension ref="A1:P222"/>
  <sheetViews>
    <sheetView topLeftCell="A5" zoomScale="80" zoomScaleNormal="80" workbookViewId="0">
      <selection activeCell="G21" sqref="G21:G220"/>
    </sheetView>
  </sheetViews>
  <sheetFormatPr baseColWidth="10" defaultColWidth="10.625" defaultRowHeight="15"/>
  <cols>
    <col min="1" max="1" width="9.75" style="37" customWidth="1"/>
    <col min="2" max="2" width="16.875" style="37" bestFit="1" customWidth="1"/>
    <col min="3" max="3" width="32.75" style="37" customWidth="1"/>
    <col min="4" max="4" width="15.5" style="37" customWidth="1"/>
    <col min="5" max="5" width="20.625" style="37" customWidth="1"/>
    <col min="6" max="7" width="19.25" style="37" customWidth="1"/>
    <col min="8" max="8" width="21.125" style="37" customWidth="1"/>
    <col min="9" max="9" width="9.25" style="38" customWidth="1"/>
    <col min="10" max="10" width="23.375" style="38" bestFit="1" customWidth="1"/>
    <col min="11" max="11" width="19.5" style="38" customWidth="1"/>
    <col min="12" max="12" width="19.25" style="38" customWidth="1"/>
    <col min="13" max="13" width="19.625" style="37" customWidth="1"/>
    <col min="14" max="14" width="14.75" style="37" customWidth="1"/>
    <col min="15" max="15" width="9.875" style="37" customWidth="1"/>
    <col min="16" max="16" width="21.375" style="39" bestFit="1" customWidth="1"/>
    <col min="17" max="16384" width="10.625" style="37"/>
  </cols>
  <sheetData>
    <row r="1" spans="1:16" s="29" customFormat="1" ht="22.9" customHeight="1">
      <c r="A1" s="64"/>
      <c r="B1" s="64"/>
      <c r="C1" s="64"/>
      <c r="D1" s="65"/>
      <c r="E1" s="64"/>
      <c r="F1" s="64"/>
      <c r="G1" s="64"/>
      <c r="H1" s="66"/>
      <c r="I1" s="64"/>
      <c r="J1" s="64"/>
      <c r="K1" s="64"/>
      <c r="L1" s="64"/>
      <c r="M1" s="64"/>
      <c r="N1" s="64"/>
      <c r="O1" s="64"/>
      <c r="P1" s="67"/>
    </row>
    <row r="2" spans="1:16" s="29" customFormat="1" ht="22.9" customHeight="1">
      <c r="A2" s="64"/>
      <c r="B2" s="64"/>
      <c r="C2" s="68" t="s">
        <v>4</v>
      </c>
      <c r="D2" s="255">
        <f>'GUIDE D''UTILISATION'!C2</f>
        <v>0</v>
      </c>
      <c r="E2" s="256"/>
      <c r="F2" s="256"/>
      <c r="G2" s="256"/>
      <c r="H2" s="257"/>
      <c r="I2" s="64"/>
      <c r="J2" s="64"/>
      <c r="K2" s="64"/>
      <c r="L2" s="64"/>
      <c r="M2" s="64"/>
      <c r="N2" s="64"/>
      <c r="O2" s="64"/>
      <c r="P2" s="67"/>
    </row>
    <row r="3" spans="1:16" s="29" customFormat="1" ht="22.9" customHeight="1">
      <c r="A3" s="64"/>
      <c r="B3" s="64"/>
      <c r="C3" s="64"/>
      <c r="D3" s="65"/>
      <c r="E3" s="64"/>
      <c r="F3" s="64"/>
      <c r="G3" s="64"/>
      <c r="H3" s="66"/>
      <c r="I3" s="64"/>
      <c r="J3" s="64"/>
      <c r="K3" s="64"/>
      <c r="L3" s="64"/>
      <c r="M3" s="64"/>
      <c r="N3" s="64"/>
      <c r="O3" s="64"/>
      <c r="P3" s="67"/>
    </row>
    <row r="4" spans="1:16" s="29" customFormat="1" ht="22.9" customHeight="1">
      <c r="A4" s="64"/>
      <c r="B4" s="64"/>
      <c r="C4" s="68" t="s">
        <v>5</v>
      </c>
      <c r="D4" s="255">
        <f>'GUIDE D''UTILISATION'!C4</f>
        <v>0</v>
      </c>
      <c r="E4" s="256"/>
      <c r="F4" s="256"/>
      <c r="G4" s="256"/>
      <c r="H4" s="257"/>
      <c r="I4" s="64"/>
      <c r="J4" s="64"/>
      <c r="K4" s="64"/>
      <c r="L4" s="64"/>
      <c r="M4" s="64"/>
      <c r="N4" s="64"/>
      <c r="O4" s="64"/>
      <c r="P4" s="67"/>
    </row>
    <row r="5" spans="1:16" s="29" customFormat="1" ht="22.9" customHeight="1">
      <c r="A5" s="64"/>
      <c r="B5" s="64"/>
      <c r="C5" s="64"/>
      <c r="D5" s="64"/>
      <c r="E5" s="64"/>
      <c r="F5" s="64"/>
      <c r="G5" s="64"/>
      <c r="H5" s="66"/>
      <c r="I5" s="64"/>
      <c r="J5" s="64"/>
      <c r="K5" s="64"/>
      <c r="L5" s="64"/>
      <c r="M5" s="64"/>
      <c r="N5" s="64"/>
      <c r="O5" s="64"/>
      <c r="P5" s="67"/>
    </row>
    <row r="6" spans="1:16" s="29" customFormat="1" ht="22.9" customHeight="1">
      <c r="A6" s="64"/>
      <c r="B6" s="64"/>
      <c r="C6" s="68" t="s">
        <v>6</v>
      </c>
      <c r="D6" s="227">
        <f>'GUIDE D''UTILISATION'!C6</f>
        <v>0</v>
      </c>
      <c r="E6" s="228"/>
      <c r="F6" s="228"/>
      <c r="G6" s="228"/>
      <c r="H6" s="229"/>
      <c r="I6" s="64"/>
      <c r="J6" s="64"/>
      <c r="K6" s="64"/>
      <c r="L6" s="64"/>
      <c r="M6" s="64"/>
      <c r="N6" s="64"/>
      <c r="O6" s="64"/>
      <c r="P6" s="67"/>
    </row>
    <row r="7" spans="1:16" s="29" customFormat="1" ht="22.9" customHeight="1">
      <c r="A7" s="64"/>
      <c r="B7" s="64"/>
      <c r="C7" s="64"/>
      <c r="D7" s="65"/>
      <c r="E7" s="64"/>
      <c r="F7" s="64"/>
      <c r="G7" s="64"/>
      <c r="H7" s="66"/>
      <c r="I7" s="64"/>
      <c r="J7" s="64"/>
      <c r="K7" s="64"/>
      <c r="L7" s="64"/>
      <c r="M7" s="64"/>
      <c r="N7" s="64"/>
      <c r="O7" s="64"/>
      <c r="P7" s="67"/>
    </row>
    <row r="8" spans="1:16" s="29" customFormat="1" ht="22.9" customHeight="1">
      <c r="A8" s="64"/>
      <c r="B8" s="64"/>
      <c r="C8" s="64"/>
      <c r="D8" s="65"/>
      <c r="E8" s="64"/>
      <c r="F8" s="64"/>
      <c r="G8" s="64"/>
      <c r="H8" s="66"/>
      <c r="I8" s="64"/>
      <c r="J8" s="64"/>
      <c r="K8" s="64"/>
      <c r="L8" s="64"/>
      <c r="M8" s="64"/>
      <c r="N8" s="64"/>
      <c r="O8" s="64"/>
      <c r="P8" s="67"/>
    </row>
    <row r="9" spans="1:16" s="29" customFormat="1" ht="22.9" customHeight="1">
      <c r="A9" s="230" t="s">
        <v>7</v>
      </c>
      <c r="B9" s="231"/>
      <c r="C9" s="231"/>
      <c r="D9" s="231"/>
      <c r="E9" s="231"/>
      <c r="F9" s="231"/>
      <c r="G9" s="231"/>
      <c r="H9" s="231"/>
      <c r="I9" s="231"/>
      <c r="J9" s="231"/>
      <c r="K9" s="231"/>
      <c r="L9" s="231"/>
      <c r="M9" s="231"/>
      <c r="N9" s="231"/>
      <c r="O9" s="69"/>
      <c r="P9" s="69"/>
    </row>
    <row r="10" spans="1:16" s="29" customFormat="1" ht="22.9" customHeight="1">
      <c r="A10" s="64"/>
      <c r="B10" s="64"/>
      <c r="C10" s="64"/>
      <c r="D10" s="65"/>
      <c r="E10" s="64"/>
      <c r="F10" s="64"/>
      <c r="G10" s="64"/>
      <c r="H10" s="66"/>
      <c r="I10" s="64"/>
      <c r="J10" s="64"/>
      <c r="K10" s="64"/>
      <c r="L10" s="64"/>
      <c r="M10" s="64"/>
      <c r="N10" s="64"/>
      <c r="O10" s="64"/>
      <c r="P10" s="67"/>
    </row>
    <row r="11" spans="1:16" s="29" customFormat="1" ht="22.9" customHeight="1">
      <c r="A11" s="232" t="s">
        <v>8</v>
      </c>
      <c r="B11" s="233"/>
      <c r="C11" s="233"/>
      <c r="D11" s="233"/>
      <c r="E11" s="233"/>
      <c r="F11" s="233"/>
      <c r="G11" s="233"/>
      <c r="H11" s="233"/>
      <c r="I11" s="233"/>
      <c r="J11" s="233"/>
      <c r="K11" s="233"/>
      <c r="L11" s="233"/>
      <c r="M11" s="233"/>
      <c r="N11" s="64"/>
      <c r="O11" s="64"/>
      <c r="P11" s="64"/>
    </row>
    <row r="12" spans="1:16" s="29" customFormat="1" ht="22.9" customHeight="1">
      <c r="A12" s="64"/>
      <c r="B12" s="64"/>
      <c r="C12" s="64"/>
      <c r="D12" s="65"/>
      <c r="E12" s="64"/>
      <c r="F12" s="64"/>
      <c r="G12" s="64"/>
      <c r="H12" s="66"/>
      <c r="I12" s="64"/>
      <c r="J12" s="64"/>
      <c r="K12" s="64"/>
      <c r="L12" s="64"/>
      <c r="M12" s="64"/>
      <c r="N12" s="64"/>
      <c r="O12" s="64"/>
      <c r="P12" s="67"/>
    </row>
    <row r="13" spans="1:16" s="29" customFormat="1" ht="22.9" customHeight="1">
      <c r="A13" s="64"/>
      <c r="B13" s="64"/>
      <c r="C13" s="64"/>
      <c r="D13" s="65"/>
      <c r="E13" s="64"/>
      <c r="F13" s="64"/>
      <c r="G13" s="64"/>
      <c r="H13" s="66"/>
      <c r="I13" s="64"/>
      <c r="J13" s="64"/>
      <c r="K13" s="64"/>
      <c r="L13" s="64"/>
      <c r="M13" s="64"/>
      <c r="N13" s="64"/>
      <c r="O13" s="64"/>
      <c r="P13" s="70" t="s">
        <v>9</v>
      </c>
    </row>
    <row r="14" spans="1:16" s="35" customFormat="1" ht="22.9" customHeight="1">
      <c r="A14" s="71"/>
      <c r="B14" s="234" t="s">
        <v>6</v>
      </c>
      <c r="C14" s="234" t="s">
        <v>10</v>
      </c>
      <c r="D14" s="235" t="s">
        <v>11</v>
      </c>
      <c r="E14" s="236" t="s">
        <v>12</v>
      </c>
      <c r="F14" s="238" t="s">
        <v>64</v>
      </c>
      <c r="G14" s="239"/>
      <c r="H14" s="240"/>
      <c r="I14" s="71"/>
      <c r="J14" s="226" t="s">
        <v>13</v>
      </c>
      <c r="K14" s="226"/>
      <c r="L14" s="226"/>
      <c r="M14" s="226"/>
      <c r="N14" s="226"/>
      <c r="O14" s="71"/>
      <c r="P14" s="71"/>
    </row>
    <row r="15" spans="1:16" s="35" customFormat="1" ht="40.15" customHeight="1">
      <c r="A15" s="71"/>
      <c r="B15" s="234"/>
      <c r="C15" s="234"/>
      <c r="D15" s="235"/>
      <c r="E15" s="237"/>
      <c r="F15" s="72" t="s">
        <v>65</v>
      </c>
      <c r="G15" s="73" t="s">
        <v>66</v>
      </c>
      <c r="H15" s="74" t="s">
        <v>67</v>
      </c>
      <c r="I15" s="71"/>
      <c r="J15" s="75" t="s">
        <v>0</v>
      </c>
      <c r="K15" s="75" t="s">
        <v>65</v>
      </c>
      <c r="L15" s="75" t="s">
        <v>71</v>
      </c>
      <c r="M15" s="76" t="s">
        <v>72</v>
      </c>
      <c r="N15" s="77" t="s">
        <v>1</v>
      </c>
      <c r="O15" s="71"/>
      <c r="P15" s="78" t="s">
        <v>14</v>
      </c>
    </row>
    <row r="16" spans="1:16">
      <c r="A16" s="51"/>
      <c r="B16" s="51"/>
      <c r="C16" s="51"/>
      <c r="D16" s="51"/>
      <c r="E16" s="51"/>
      <c r="F16" s="51"/>
      <c r="G16" s="51"/>
      <c r="H16" s="51"/>
      <c r="I16" s="71"/>
      <c r="J16" s="79"/>
      <c r="K16" s="51"/>
      <c r="L16" s="51"/>
      <c r="M16" s="51"/>
      <c r="N16" s="51"/>
      <c r="O16" s="51"/>
      <c r="P16" s="80"/>
    </row>
    <row r="17" spans="1:16" s="40" customFormat="1" ht="14.25">
      <c r="A17" s="81" t="s">
        <v>19</v>
      </c>
      <c r="B17" s="81" t="s">
        <v>6</v>
      </c>
      <c r="C17" s="81" t="s">
        <v>10</v>
      </c>
      <c r="D17" s="81" t="s">
        <v>11</v>
      </c>
      <c r="E17" s="81" t="s">
        <v>12</v>
      </c>
      <c r="F17" s="81" t="s">
        <v>65</v>
      </c>
      <c r="G17" s="81" t="s">
        <v>66</v>
      </c>
      <c r="H17" s="81" t="s">
        <v>67</v>
      </c>
      <c r="I17" s="82" t="s">
        <v>2</v>
      </c>
      <c r="J17" s="81" t="s">
        <v>0</v>
      </c>
      <c r="K17" s="81" t="s">
        <v>68</v>
      </c>
      <c r="L17" s="81" t="s">
        <v>69</v>
      </c>
      <c r="M17" s="81" t="s">
        <v>70</v>
      </c>
      <c r="N17" s="81" t="s">
        <v>1</v>
      </c>
      <c r="O17" s="81" t="s">
        <v>3</v>
      </c>
      <c r="P17" s="81" t="s">
        <v>14</v>
      </c>
    </row>
    <row r="18" spans="1:16" thickBot="1">
      <c r="A18" s="51"/>
      <c r="B18" s="51"/>
      <c r="C18" s="51"/>
      <c r="D18" s="51"/>
      <c r="E18" s="51"/>
      <c r="F18" s="51"/>
      <c r="G18" s="51"/>
      <c r="H18" s="79"/>
      <c r="I18" s="71"/>
      <c r="J18" s="79"/>
      <c r="K18" s="79"/>
      <c r="L18" s="79"/>
      <c r="M18" s="79"/>
      <c r="N18" s="54"/>
      <c r="O18" s="51"/>
      <c r="P18" s="79"/>
    </row>
    <row r="19" spans="1:16" ht="15.75" thickBot="1">
      <c r="A19" s="51"/>
      <c r="B19" s="83" t="s">
        <v>57</v>
      </c>
      <c r="C19" s="51"/>
      <c r="D19" s="51"/>
      <c r="E19" s="51"/>
      <c r="F19" s="125">
        <f>SUM(F20:F316)</f>
        <v>0</v>
      </c>
      <c r="G19" s="125">
        <f>SUM(G20:G316)</f>
        <v>0</v>
      </c>
      <c r="H19" s="49">
        <f>SUM(H20:H316)</f>
        <v>0</v>
      </c>
      <c r="I19" s="71"/>
      <c r="J19" s="84"/>
      <c r="K19" s="49">
        <f>SUM(K20:K316)</f>
        <v>0</v>
      </c>
      <c r="L19" s="49">
        <f>SUM(L20:L316)</f>
        <v>0</v>
      </c>
      <c r="M19" s="49">
        <f>SUM(M20:M316)</f>
        <v>0</v>
      </c>
      <c r="N19" s="50" t="e">
        <f>M19/H19</f>
        <v>#DIV/0!</v>
      </c>
      <c r="O19" s="51"/>
      <c r="P19" s="49">
        <f>SUM(P20:P316)</f>
        <v>0</v>
      </c>
    </row>
    <row r="20" spans="1:16" ht="15.75" thickBot="1">
      <c r="A20" s="218" t="str">
        <f>IF(ISBLANK(Mat_Transport[[#This Row],[DATE]]),"",ROW(Mat_Transport[[#This Row],[NUM]])-ROW($A$19))</f>
        <v/>
      </c>
      <c r="B20" s="146"/>
      <c r="C20" s="128"/>
      <c r="D20" s="129"/>
      <c r="E20" s="128"/>
      <c r="F20" s="121"/>
      <c r="G20" s="121"/>
      <c r="H20" s="139">
        <f>SUM(Mat_Transport[[#This Row],[MONTANT CAF REALISE ]:[MONTANT DD ET AUTRES TAXES HTVA]])</f>
        <v>0</v>
      </c>
      <c r="I20" s="35"/>
      <c r="J20" s="118"/>
      <c r="K20" s="52">
        <f>IF(Mat_Transport[[#This Row],[MOTIF]]="",0,Mat_Transport[[#This Row],[MONTANT CAF REALISE ]])</f>
        <v>0</v>
      </c>
      <c r="L20" s="52">
        <f>IF(Mat_Transport[[#This Row],[MOTIF]]="",0,Mat_Transport[[#This Row],[MONTANT DD ET AUTRES TAXES HTVA]])</f>
        <v>0</v>
      </c>
      <c r="M20" s="53">
        <f>SUM(Mat_Transport[[#This Row],[MONTANT CAF REJETE]:[MONTANT DD ET AUTRES TAXES HTVA REJETE]])</f>
        <v>0</v>
      </c>
      <c r="N20" s="54"/>
      <c r="O20" s="51"/>
      <c r="P20" s="49">
        <f>Mat_Transport[[#This Row],[COÛT TOTAL REALISE]]-Mat_Transport[[#This Row],[COÛT TOTAL REJET]]</f>
        <v>0</v>
      </c>
    </row>
    <row r="21" spans="1:16" ht="15.75" thickBot="1">
      <c r="A21" s="218" t="str">
        <f>IF(ISBLANK(Mat_Transport[[#This Row],[DATE]]),"",ROW(Mat_Transport[[#This Row],[NUM]])-ROW($A$19))</f>
        <v/>
      </c>
      <c r="B21" s="147"/>
      <c r="C21" s="128"/>
      <c r="D21" s="129"/>
      <c r="E21" s="128"/>
      <c r="F21" s="121"/>
      <c r="G21" s="121"/>
      <c r="H21" s="139">
        <f>SUM(Mat_Transport[[#This Row],[MONTANT CAF REALISE ]:[MONTANT DD ET AUTRES TAXES HTVA]])</f>
        <v>0</v>
      </c>
      <c r="I21" s="35"/>
      <c r="J21" s="119"/>
      <c r="K21" s="117">
        <f>IF(Mat_Transport[[#This Row],[MOTIF]]="",0,Mat_Transport[[#This Row],[MONTANT CAF REALISE ]])</f>
        <v>0</v>
      </c>
      <c r="L21" s="52">
        <f>IF(Mat_Transport[[#This Row],[MOTIF]]="",0,Mat_Transport[[#This Row],[MONTANT DD ET AUTRES TAXES HTVA]])</f>
        <v>0</v>
      </c>
      <c r="M21" s="53">
        <f>SUM(Mat_Transport[[#This Row],[MONTANT CAF REJETE]:[MONTANT DD ET AUTRES TAXES HTVA REJETE]])</f>
        <v>0</v>
      </c>
      <c r="N21" s="54"/>
      <c r="O21" s="51"/>
      <c r="P21" s="49">
        <f>Mat_Transport[[#This Row],[COÛT TOTAL REALISE]]-Mat_Transport[[#This Row],[COÛT TOTAL REJET]]</f>
        <v>0</v>
      </c>
    </row>
    <row r="22" spans="1:16" ht="15.75" thickBot="1">
      <c r="A22" s="218" t="str">
        <f>IF(ISBLANK(Mat_Transport[[#This Row],[DATE]]),"",ROW(Mat_Transport[[#This Row],[NUM]])-ROW($A$19))</f>
        <v/>
      </c>
      <c r="B22" s="148"/>
      <c r="C22" s="128"/>
      <c r="D22" s="129"/>
      <c r="E22" s="128"/>
      <c r="F22" s="121"/>
      <c r="G22" s="121"/>
      <c r="H22" s="139">
        <f>SUM(Mat_Transport[[#This Row],[MONTANT CAF REALISE ]:[MONTANT DD ET AUTRES TAXES HTVA]])</f>
        <v>0</v>
      </c>
      <c r="I22" s="35"/>
      <c r="J22" s="119"/>
      <c r="K22" s="55">
        <f>IF(Mat_Transport[[#This Row],[MOTIF]]="",0,Mat_Transport[[#This Row],[MONTANT CAF REALISE ]])</f>
        <v>0</v>
      </c>
      <c r="L22" s="55">
        <f>IF(Mat_Transport[[#This Row],[MOTIF]]="",0,Mat_Transport[[#This Row],[MONTANT DD ET AUTRES TAXES HTVA]])</f>
        <v>0</v>
      </c>
      <c r="M22" s="56">
        <f>SUM(Mat_Transport[[#This Row],[MONTANT CAF REJETE]:[MONTANT DD ET AUTRES TAXES HTVA REJETE]])</f>
        <v>0</v>
      </c>
      <c r="N22" s="54"/>
      <c r="O22" s="51"/>
      <c r="P22" s="49">
        <f>Mat_Transport[[#This Row],[COÛT TOTAL REALISE]]-Mat_Transport[[#This Row],[COÛT TOTAL REJET]]</f>
        <v>0</v>
      </c>
    </row>
    <row r="23" spans="1:16" ht="15.75" thickBot="1">
      <c r="A23" s="218" t="str">
        <f>IF(ISBLANK(Mat_Transport[[#This Row],[DATE]]),"",ROW(Mat_Transport[[#This Row],[NUM]])-ROW($A$19))</f>
        <v/>
      </c>
      <c r="B23" s="46"/>
      <c r="C23" s="128"/>
      <c r="D23" s="129"/>
      <c r="E23" s="128"/>
      <c r="F23" s="121"/>
      <c r="G23" s="121"/>
      <c r="H23" s="139">
        <f>SUM(Mat_Transport[[#This Row],[MONTANT CAF REALISE ]:[MONTANT DD ET AUTRES TAXES HTVA]])</f>
        <v>0</v>
      </c>
      <c r="I23" s="35"/>
      <c r="J23" s="119"/>
      <c r="K23" s="55">
        <f>IF(Mat_Transport[[#This Row],[MOTIF]]="",0,Mat_Transport[[#This Row],[MONTANT CAF REALISE ]])</f>
        <v>0</v>
      </c>
      <c r="L23" s="55">
        <f>IF(Mat_Transport[[#This Row],[MOTIF]]="",0,Mat_Transport[[#This Row],[MONTANT DD ET AUTRES TAXES HTVA]])</f>
        <v>0</v>
      </c>
      <c r="M23" s="56">
        <f>SUM(Mat_Transport[[#This Row],[MONTANT CAF REJETE]:[MONTANT DD ET AUTRES TAXES HTVA REJETE]])</f>
        <v>0</v>
      </c>
      <c r="N23" s="54"/>
      <c r="O23" s="51"/>
      <c r="P23" s="49">
        <f>Mat_Transport[[#This Row],[COÛT TOTAL REALISE]]-Mat_Transport[[#This Row],[COÛT TOTAL REJET]]</f>
        <v>0</v>
      </c>
    </row>
    <row r="24" spans="1:16" ht="15.75" thickBot="1">
      <c r="A24" s="218" t="str">
        <f>IF(ISBLANK(Mat_Transport[[#This Row],[DATE]]),"",ROW(Mat_Transport[[#This Row],[NUM]])-ROW($A$19))</f>
        <v/>
      </c>
      <c r="B24" s="46"/>
      <c r="C24" s="128"/>
      <c r="D24" s="129"/>
      <c r="E24" s="128"/>
      <c r="F24" s="121"/>
      <c r="G24" s="121"/>
      <c r="H24" s="139">
        <f>SUM(Mat_Transport[[#This Row],[MONTANT CAF REALISE ]:[MONTANT DD ET AUTRES TAXES HTVA]])</f>
        <v>0</v>
      </c>
      <c r="I24" s="35"/>
      <c r="J24" s="119"/>
      <c r="K24" s="55">
        <f>IF(Mat_Transport[[#This Row],[MOTIF]]="",0,Mat_Transport[[#This Row],[MONTANT CAF REALISE ]])</f>
        <v>0</v>
      </c>
      <c r="L24" s="55">
        <f>IF(Mat_Transport[[#This Row],[MOTIF]]="",0,Mat_Transport[[#This Row],[MONTANT DD ET AUTRES TAXES HTVA]])</f>
        <v>0</v>
      </c>
      <c r="M24" s="56">
        <f>SUM(Mat_Transport[[#This Row],[MONTANT CAF REJETE]:[MONTANT DD ET AUTRES TAXES HTVA REJETE]])</f>
        <v>0</v>
      </c>
      <c r="N24" s="54"/>
      <c r="O24" s="51"/>
      <c r="P24" s="49">
        <f>Mat_Transport[[#This Row],[COÛT TOTAL REALISE]]-Mat_Transport[[#This Row],[COÛT TOTAL REJET]]</f>
        <v>0</v>
      </c>
    </row>
    <row r="25" spans="1:16" ht="15.75" thickBot="1">
      <c r="A25" s="218" t="str">
        <f>IF(ISBLANK(Mat_Transport[[#This Row],[DATE]]),"",ROW(Mat_Transport[[#This Row],[NUM]])-ROW($A$19))</f>
        <v/>
      </c>
      <c r="B25" s="46"/>
      <c r="C25" s="128"/>
      <c r="D25" s="129"/>
      <c r="E25" s="128"/>
      <c r="F25" s="121"/>
      <c r="G25" s="121"/>
      <c r="H25" s="139">
        <f>SUM(Mat_Transport[[#This Row],[MONTANT CAF REALISE ]:[MONTANT DD ET AUTRES TAXES HTVA]])</f>
        <v>0</v>
      </c>
      <c r="I25" s="35"/>
      <c r="J25" s="119"/>
      <c r="K25" s="55">
        <f>IF(Mat_Transport[[#This Row],[MOTIF]]="",0,Mat_Transport[[#This Row],[MONTANT CAF REALISE ]])</f>
        <v>0</v>
      </c>
      <c r="L25" s="55">
        <f>IF(Mat_Transport[[#This Row],[MOTIF]]="",0,Mat_Transport[[#This Row],[MONTANT DD ET AUTRES TAXES HTVA]])</f>
        <v>0</v>
      </c>
      <c r="M25" s="56">
        <f>SUM(Mat_Transport[[#This Row],[MONTANT CAF REJETE]:[MONTANT DD ET AUTRES TAXES HTVA REJETE]])</f>
        <v>0</v>
      </c>
      <c r="N25" s="54"/>
      <c r="O25" s="51"/>
      <c r="P25" s="49">
        <f>Mat_Transport[[#This Row],[COÛT TOTAL REALISE]]-Mat_Transport[[#This Row],[COÛT TOTAL REJET]]</f>
        <v>0</v>
      </c>
    </row>
    <row r="26" spans="1:16" ht="15.75" thickBot="1">
      <c r="A26" s="218" t="str">
        <f>IF(ISBLANK(Mat_Transport[[#This Row],[DATE]]),"",ROW(Mat_Transport[[#This Row],[NUM]])-ROW($A$19))</f>
        <v/>
      </c>
      <c r="B26" s="46"/>
      <c r="C26" s="128"/>
      <c r="D26" s="129"/>
      <c r="E26" s="128"/>
      <c r="F26" s="121"/>
      <c r="G26" s="121"/>
      <c r="H26" s="139">
        <f>SUM(Mat_Transport[[#This Row],[MONTANT CAF REALISE ]:[MONTANT DD ET AUTRES TAXES HTVA]])</f>
        <v>0</v>
      </c>
      <c r="I26" s="35"/>
      <c r="J26" s="119"/>
      <c r="K26" s="55">
        <f>IF(Mat_Transport[[#This Row],[MOTIF]]="",0,Mat_Transport[[#This Row],[MONTANT CAF REALISE ]])</f>
        <v>0</v>
      </c>
      <c r="L26" s="55">
        <f>IF(Mat_Transport[[#This Row],[MOTIF]]="",0,Mat_Transport[[#This Row],[MONTANT DD ET AUTRES TAXES HTVA]])</f>
        <v>0</v>
      </c>
      <c r="M26" s="56">
        <f>SUM(Mat_Transport[[#This Row],[MONTANT CAF REJETE]:[MONTANT DD ET AUTRES TAXES HTVA REJETE]])</f>
        <v>0</v>
      </c>
      <c r="N26" s="54"/>
      <c r="O26" s="51"/>
      <c r="P26" s="49">
        <f>Mat_Transport[[#This Row],[COÛT TOTAL REALISE]]-Mat_Transport[[#This Row],[COÛT TOTAL REJET]]</f>
        <v>0</v>
      </c>
    </row>
    <row r="27" spans="1:16" ht="15.75" thickBot="1">
      <c r="A27" s="218" t="str">
        <f>IF(ISBLANK(Mat_Transport[[#This Row],[DATE]]),"",ROW(Mat_Transport[[#This Row],[NUM]])-ROW($A$19))</f>
        <v/>
      </c>
      <c r="B27" s="46"/>
      <c r="C27" s="128"/>
      <c r="D27" s="129"/>
      <c r="E27" s="128"/>
      <c r="F27" s="121"/>
      <c r="G27" s="121"/>
      <c r="H27" s="139">
        <f>SUM(Mat_Transport[[#This Row],[MONTANT CAF REALISE ]:[MONTANT DD ET AUTRES TAXES HTVA]])</f>
        <v>0</v>
      </c>
      <c r="I27" s="35"/>
      <c r="J27" s="119"/>
      <c r="K27" s="55">
        <f>IF(Mat_Transport[[#This Row],[MOTIF]]="",0,Mat_Transport[[#This Row],[MONTANT CAF REALISE ]])</f>
        <v>0</v>
      </c>
      <c r="L27" s="55">
        <f>IF(Mat_Transport[[#This Row],[MOTIF]]="",0,Mat_Transport[[#This Row],[MONTANT DD ET AUTRES TAXES HTVA]])</f>
        <v>0</v>
      </c>
      <c r="M27" s="56">
        <f>SUM(Mat_Transport[[#This Row],[MONTANT CAF REJETE]:[MONTANT DD ET AUTRES TAXES HTVA REJETE]])</f>
        <v>0</v>
      </c>
      <c r="N27" s="54"/>
      <c r="O27" s="51"/>
      <c r="P27" s="49">
        <f>Mat_Transport[[#This Row],[COÛT TOTAL REALISE]]-Mat_Transport[[#This Row],[COÛT TOTAL REJET]]</f>
        <v>0</v>
      </c>
    </row>
    <row r="28" spans="1:16" ht="15.75" thickBot="1">
      <c r="A28" s="218" t="str">
        <f>IF(ISBLANK(Mat_Transport[[#This Row],[DATE]]),"",ROW(Mat_Transport[[#This Row],[NUM]])-ROW($A$19))</f>
        <v/>
      </c>
      <c r="B28" s="46"/>
      <c r="C28" s="128"/>
      <c r="D28" s="129"/>
      <c r="E28" s="128"/>
      <c r="F28" s="121"/>
      <c r="G28" s="121"/>
      <c r="H28" s="139">
        <f>SUM(Mat_Transport[[#This Row],[MONTANT CAF REALISE ]:[MONTANT DD ET AUTRES TAXES HTVA]])</f>
        <v>0</v>
      </c>
      <c r="I28" s="35"/>
      <c r="J28" s="119"/>
      <c r="K28" s="55">
        <f>IF(Mat_Transport[[#This Row],[MOTIF]]="",0,Mat_Transport[[#This Row],[MONTANT CAF REALISE ]])</f>
        <v>0</v>
      </c>
      <c r="L28" s="55">
        <f>IF(Mat_Transport[[#This Row],[MOTIF]]="",0,Mat_Transport[[#This Row],[MONTANT DD ET AUTRES TAXES HTVA]])</f>
        <v>0</v>
      </c>
      <c r="M28" s="56">
        <f>SUM(Mat_Transport[[#This Row],[MONTANT CAF REJETE]:[MONTANT DD ET AUTRES TAXES HTVA REJETE]])</f>
        <v>0</v>
      </c>
      <c r="N28" s="54"/>
      <c r="O28" s="51"/>
      <c r="P28" s="49">
        <f>Mat_Transport[[#This Row],[COÛT TOTAL REALISE]]-Mat_Transport[[#This Row],[COÛT TOTAL REJET]]</f>
        <v>0</v>
      </c>
    </row>
    <row r="29" spans="1:16" ht="15.75" thickBot="1">
      <c r="A29" s="218" t="str">
        <f>IF(ISBLANK(Mat_Transport[[#This Row],[DATE]]),"",ROW(Mat_Transport[[#This Row],[NUM]])-ROW($A$19))</f>
        <v/>
      </c>
      <c r="B29" s="46"/>
      <c r="C29" s="128"/>
      <c r="D29" s="129"/>
      <c r="E29" s="128"/>
      <c r="F29" s="121"/>
      <c r="G29" s="121"/>
      <c r="H29" s="139">
        <f>SUM(Mat_Transport[[#This Row],[MONTANT CAF REALISE ]:[MONTANT DD ET AUTRES TAXES HTVA]])</f>
        <v>0</v>
      </c>
      <c r="I29" s="35"/>
      <c r="J29" s="119"/>
      <c r="K29" s="55">
        <f>IF(Mat_Transport[[#This Row],[MOTIF]]="",0,Mat_Transport[[#This Row],[MONTANT CAF REALISE ]])</f>
        <v>0</v>
      </c>
      <c r="L29" s="55">
        <f>IF(Mat_Transport[[#This Row],[MOTIF]]="",0,Mat_Transport[[#This Row],[MONTANT DD ET AUTRES TAXES HTVA]])</f>
        <v>0</v>
      </c>
      <c r="M29" s="56">
        <f>SUM(Mat_Transport[[#This Row],[MONTANT CAF REJETE]:[MONTANT DD ET AUTRES TAXES HTVA REJETE]])</f>
        <v>0</v>
      </c>
      <c r="N29" s="54"/>
      <c r="O29" s="51"/>
      <c r="P29" s="49">
        <f>Mat_Transport[[#This Row],[COÛT TOTAL REALISE]]-Mat_Transport[[#This Row],[COÛT TOTAL REJET]]</f>
        <v>0</v>
      </c>
    </row>
    <row r="30" spans="1:16" ht="15.75" thickBot="1">
      <c r="A30" s="218" t="str">
        <f>IF(ISBLANK(Mat_Transport[[#This Row],[DATE]]),"",ROW(Mat_Transport[[#This Row],[NUM]])-ROW($A$19))</f>
        <v/>
      </c>
      <c r="B30" s="46"/>
      <c r="C30" s="128"/>
      <c r="D30" s="129"/>
      <c r="E30" s="128"/>
      <c r="F30" s="121"/>
      <c r="G30" s="121"/>
      <c r="H30" s="139">
        <f>SUM(Mat_Transport[[#This Row],[MONTANT CAF REALISE ]:[MONTANT DD ET AUTRES TAXES HTVA]])</f>
        <v>0</v>
      </c>
      <c r="I30" s="35"/>
      <c r="J30" s="119"/>
      <c r="K30" s="55">
        <f>IF(Mat_Transport[[#This Row],[MOTIF]]="",0,Mat_Transport[[#This Row],[MONTANT CAF REALISE ]])</f>
        <v>0</v>
      </c>
      <c r="L30" s="55">
        <f>IF(Mat_Transport[[#This Row],[MOTIF]]="",0,Mat_Transport[[#This Row],[MONTANT DD ET AUTRES TAXES HTVA]])</f>
        <v>0</v>
      </c>
      <c r="M30" s="56">
        <f>SUM(Mat_Transport[[#This Row],[MONTANT CAF REJETE]:[MONTANT DD ET AUTRES TAXES HTVA REJETE]])</f>
        <v>0</v>
      </c>
      <c r="N30" s="54"/>
      <c r="O30" s="51"/>
      <c r="P30" s="49">
        <f>Mat_Transport[[#This Row],[COÛT TOTAL REALISE]]-Mat_Transport[[#This Row],[COÛT TOTAL REJET]]</f>
        <v>0</v>
      </c>
    </row>
    <row r="31" spans="1:16" ht="15.75" thickBot="1">
      <c r="A31" s="218" t="str">
        <f>IF(ISBLANK(Mat_Transport[[#This Row],[DATE]]),"",ROW(Mat_Transport[[#This Row],[NUM]])-ROW($A$19))</f>
        <v/>
      </c>
      <c r="B31" s="46"/>
      <c r="C31" s="128"/>
      <c r="D31" s="129"/>
      <c r="E31" s="128"/>
      <c r="F31" s="121"/>
      <c r="G31" s="121"/>
      <c r="H31" s="139">
        <f>SUM(Mat_Transport[[#This Row],[MONTANT CAF REALISE ]:[MONTANT DD ET AUTRES TAXES HTVA]])</f>
        <v>0</v>
      </c>
      <c r="I31" s="35"/>
      <c r="J31" s="119"/>
      <c r="K31" s="55">
        <f>IF(Mat_Transport[[#This Row],[MOTIF]]="",0,Mat_Transport[[#This Row],[MONTANT CAF REALISE ]])</f>
        <v>0</v>
      </c>
      <c r="L31" s="55">
        <f>IF(Mat_Transport[[#This Row],[MOTIF]]="",0,Mat_Transport[[#This Row],[MONTANT DD ET AUTRES TAXES HTVA]])</f>
        <v>0</v>
      </c>
      <c r="M31" s="56">
        <f>SUM(Mat_Transport[[#This Row],[MONTANT CAF REJETE]:[MONTANT DD ET AUTRES TAXES HTVA REJETE]])</f>
        <v>0</v>
      </c>
      <c r="N31" s="54"/>
      <c r="O31" s="51"/>
      <c r="P31" s="49">
        <f>Mat_Transport[[#This Row],[COÛT TOTAL REALISE]]-Mat_Transport[[#This Row],[COÛT TOTAL REJET]]</f>
        <v>0</v>
      </c>
    </row>
    <row r="32" spans="1:16" ht="15.75" thickBot="1">
      <c r="A32" s="218" t="str">
        <f>IF(ISBLANK(Mat_Transport[[#This Row],[DATE]]),"",ROW(Mat_Transport[[#This Row],[NUM]])-ROW($A$19))</f>
        <v/>
      </c>
      <c r="B32" s="46"/>
      <c r="C32" s="128"/>
      <c r="D32" s="129"/>
      <c r="E32" s="128"/>
      <c r="F32" s="121"/>
      <c r="G32" s="121"/>
      <c r="H32" s="139">
        <f>SUM(Mat_Transport[[#This Row],[MONTANT CAF REALISE ]:[MONTANT DD ET AUTRES TAXES HTVA]])</f>
        <v>0</v>
      </c>
      <c r="I32" s="35"/>
      <c r="J32" s="119"/>
      <c r="K32" s="55">
        <f>IF(Mat_Transport[[#This Row],[MOTIF]]="",0,Mat_Transport[[#This Row],[MONTANT CAF REALISE ]])</f>
        <v>0</v>
      </c>
      <c r="L32" s="55">
        <f>IF(Mat_Transport[[#This Row],[MOTIF]]="",0,Mat_Transport[[#This Row],[MONTANT DD ET AUTRES TAXES HTVA]])</f>
        <v>0</v>
      </c>
      <c r="M32" s="56">
        <f>SUM(Mat_Transport[[#This Row],[MONTANT CAF REJETE]:[MONTANT DD ET AUTRES TAXES HTVA REJETE]])</f>
        <v>0</v>
      </c>
      <c r="N32" s="54"/>
      <c r="O32" s="51"/>
      <c r="P32" s="49">
        <f>Mat_Transport[[#This Row],[COÛT TOTAL REALISE]]-Mat_Transport[[#This Row],[COÛT TOTAL REJET]]</f>
        <v>0</v>
      </c>
    </row>
    <row r="33" spans="1:16" ht="15.75" thickBot="1">
      <c r="A33" s="218" t="str">
        <f>IF(ISBLANK(Mat_Transport[[#This Row],[DATE]]),"",ROW(Mat_Transport[[#This Row],[NUM]])-ROW($A$19))</f>
        <v/>
      </c>
      <c r="B33" s="46"/>
      <c r="C33" s="128"/>
      <c r="D33" s="129"/>
      <c r="E33" s="128"/>
      <c r="F33" s="121"/>
      <c r="G33" s="121"/>
      <c r="H33" s="139">
        <f>SUM(Mat_Transport[[#This Row],[MONTANT CAF REALISE ]:[MONTANT DD ET AUTRES TAXES HTVA]])</f>
        <v>0</v>
      </c>
      <c r="I33" s="35"/>
      <c r="J33" s="119"/>
      <c r="K33" s="55">
        <f>IF(Mat_Transport[[#This Row],[MOTIF]]="",0,Mat_Transport[[#This Row],[MONTANT CAF REALISE ]])</f>
        <v>0</v>
      </c>
      <c r="L33" s="55">
        <f>IF(Mat_Transport[[#This Row],[MOTIF]]="",0,Mat_Transport[[#This Row],[MONTANT DD ET AUTRES TAXES HTVA]])</f>
        <v>0</v>
      </c>
      <c r="M33" s="56">
        <f>SUM(Mat_Transport[[#This Row],[MONTANT CAF REJETE]:[MONTANT DD ET AUTRES TAXES HTVA REJETE]])</f>
        <v>0</v>
      </c>
      <c r="N33" s="54"/>
      <c r="O33" s="51"/>
      <c r="P33" s="49">
        <f>Mat_Transport[[#This Row],[COÛT TOTAL REALISE]]-Mat_Transport[[#This Row],[COÛT TOTAL REJET]]</f>
        <v>0</v>
      </c>
    </row>
    <row r="34" spans="1:16" ht="15.75" thickBot="1">
      <c r="A34" s="218" t="str">
        <f>IF(ISBLANK(Mat_Transport[[#This Row],[DATE]]),"",ROW(Mat_Transport[[#This Row],[NUM]])-ROW($A$19))</f>
        <v/>
      </c>
      <c r="B34" s="46"/>
      <c r="C34" s="128"/>
      <c r="D34" s="129"/>
      <c r="E34" s="128"/>
      <c r="F34" s="121"/>
      <c r="G34" s="121"/>
      <c r="H34" s="139">
        <f>SUM(Mat_Transport[[#This Row],[MONTANT CAF REALISE ]:[MONTANT DD ET AUTRES TAXES HTVA]])</f>
        <v>0</v>
      </c>
      <c r="I34" s="35"/>
      <c r="J34" s="119"/>
      <c r="K34" s="55">
        <f>IF(Mat_Transport[[#This Row],[MOTIF]]="",0,Mat_Transport[[#This Row],[MONTANT CAF REALISE ]])</f>
        <v>0</v>
      </c>
      <c r="L34" s="55">
        <f>IF(Mat_Transport[[#This Row],[MOTIF]]="",0,Mat_Transport[[#This Row],[MONTANT DD ET AUTRES TAXES HTVA]])</f>
        <v>0</v>
      </c>
      <c r="M34" s="56">
        <f>SUM(Mat_Transport[[#This Row],[MONTANT CAF REJETE]:[MONTANT DD ET AUTRES TAXES HTVA REJETE]])</f>
        <v>0</v>
      </c>
      <c r="N34" s="54"/>
      <c r="O34" s="51"/>
      <c r="P34" s="49">
        <f>Mat_Transport[[#This Row],[COÛT TOTAL REALISE]]-Mat_Transport[[#This Row],[COÛT TOTAL REJET]]</f>
        <v>0</v>
      </c>
    </row>
    <row r="35" spans="1:16" ht="15.75" thickBot="1">
      <c r="A35" s="218" t="str">
        <f>IF(ISBLANK(Mat_Transport[[#This Row],[DATE]]),"",ROW(Mat_Transport[[#This Row],[NUM]])-ROW($A$19))</f>
        <v/>
      </c>
      <c r="B35" s="46"/>
      <c r="C35" s="128"/>
      <c r="D35" s="129"/>
      <c r="E35" s="128"/>
      <c r="F35" s="121"/>
      <c r="G35" s="121"/>
      <c r="H35" s="139">
        <f>SUM(Mat_Transport[[#This Row],[MONTANT CAF REALISE ]:[MONTANT DD ET AUTRES TAXES HTVA]])</f>
        <v>0</v>
      </c>
      <c r="I35" s="35"/>
      <c r="J35" s="119"/>
      <c r="K35" s="55">
        <f>IF(Mat_Transport[[#This Row],[MOTIF]]="",0,Mat_Transport[[#This Row],[MONTANT CAF REALISE ]])</f>
        <v>0</v>
      </c>
      <c r="L35" s="55">
        <f>IF(Mat_Transport[[#This Row],[MOTIF]]="",0,Mat_Transport[[#This Row],[MONTANT DD ET AUTRES TAXES HTVA]])</f>
        <v>0</v>
      </c>
      <c r="M35" s="56">
        <f>SUM(Mat_Transport[[#This Row],[MONTANT CAF REJETE]:[MONTANT DD ET AUTRES TAXES HTVA REJETE]])</f>
        <v>0</v>
      </c>
      <c r="N35" s="54"/>
      <c r="O35" s="51"/>
      <c r="P35" s="49">
        <f>Mat_Transport[[#This Row],[COÛT TOTAL REALISE]]-Mat_Transport[[#This Row],[COÛT TOTAL REJET]]</f>
        <v>0</v>
      </c>
    </row>
    <row r="36" spans="1:16" ht="15.75" thickBot="1">
      <c r="A36" s="218" t="str">
        <f>IF(ISBLANK(Mat_Transport[[#This Row],[DATE]]),"",ROW(Mat_Transport[[#This Row],[NUM]])-ROW($A$19))</f>
        <v/>
      </c>
      <c r="B36" s="46"/>
      <c r="C36" s="128"/>
      <c r="D36" s="129"/>
      <c r="E36" s="128"/>
      <c r="F36" s="121"/>
      <c r="G36" s="121"/>
      <c r="H36" s="139">
        <f>SUM(Mat_Transport[[#This Row],[MONTANT CAF REALISE ]:[MONTANT DD ET AUTRES TAXES HTVA]])</f>
        <v>0</v>
      </c>
      <c r="I36" s="35"/>
      <c r="J36" s="119"/>
      <c r="K36" s="55">
        <f>IF(Mat_Transport[[#This Row],[MOTIF]]="",0,Mat_Transport[[#This Row],[MONTANT CAF REALISE ]])</f>
        <v>0</v>
      </c>
      <c r="L36" s="55">
        <f>IF(Mat_Transport[[#This Row],[MOTIF]]="",0,Mat_Transport[[#This Row],[MONTANT DD ET AUTRES TAXES HTVA]])</f>
        <v>0</v>
      </c>
      <c r="M36" s="56">
        <f>SUM(Mat_Transport[[#This Row],[MONTANT CAF REJETE]:[MONTANT DD ET AUTRES TAXES HTVA REJETE]])</f>
        <v>0</v>
      </c>
      <c r="N36" s="54"/>
      <c r="O36" s="51"/>
      <c r="P36" s="49">
        <f>Mat_Transport[[#This Row],[COÛT TOTAL REALISE]]-Mat_Transport[[#This Row],[COÛT TOTAL REJET]]</f>
        <v>0</v>
      </c>
    </row>
    <row r="37" spans="1:16" ht="15.75" thickBot="1">
      <c r="A37" s="218" t="str">
        <f>IF(ISBLANK(Mat_Transport[[#This Row],[DATE]]),"",ROW(Mat_Transport[[#This Row],[NUM]])-ROW($A$19))</f>
        <v/>
      </c>
      <c r="B37" s="46"/>
      <c r="C37" s="128"/>
      <c r="D37" s="129"/>
      <c r="E37" s="128"/>
      <c r="F37" s="121"/>
      <c r="G37" s="121"/>
      <c r="H37" s="139">
        <f>SUM(Mat_Transport[[#This Row],[MONTANT CAF REALISE ]:[MONTANT DD ET AUTRES TAXES HTVA]])</f>
        <v>0</v>
      </c>
      <c r="I37" s="35"/>
      <c r="J37" s="119"/>
      <c r="K37" s="55">
        <f>IF(Mat_Transport[[#This Row],[MOTIF]]="",0,Mat_Transport[[#This Row],[MONTANT CAF REALISE ]])</f>
        <v>0</v>
      </c>
      <c r="L37" s="55">
        <f>IF(Mat_Transport[[#This Row],[MOTIF]]="",0,Mat_Transport[[#This Row],[MONTANT DD ET AUTRES TAXES HTVA]])</f>
        <v>0</v>
      </c>
      <c r="M37" s="56">
        <f>SUM(Mat_Transport[[#This Row],[MONTANT CAF REJETE]:[MONTANT DD ET AUTRES TAXES HTVA REJETE]])</f>
        <v>0</v>
      </c>
      <c r="N37" s="54"/>
      <c r="O37" s="51"/>
      <c r="P37" s="49">
        <f>Mat_Transport[[#This Row],[COÛT TOTAL REALISE]]-Mat_Transport[[#This Row],[COÛT TOTAL REJET]]</f>
        <v>0</v>
      </c>
    </row>
    <row r="38" spans="1:16" ht="15.75" thickBot="1">
      <c r="A38" s="218" t="str">
        <f>IF(ISBLANK(Mat_Transport[[#This Row],[DATE]]),"",ROW(Mat_Transport[[#This Row],[NUM]])-ROW($A$19))</f>
        <v/>
      </c>
      <c r="B38" s="46"/>
      <c r="C38" s="128"/>
      <c r="D38" s="129"/>
      <c r="E38" s="128"/>
      <c r="F38" s="121"/>
      <c r="G38" s="121"/>
      <c r="H38" s="139">
        <f>SUM(Mat_Transport[[#This Row],[MONTANT CAF REALISE ]:[MONTANT DD ET AUTRES TAXES HTVA]])</f>
        <v>0</v>
      </c>
      <c r="I38" s="35"/>
      <c r="J38" s="119"/>
      <c r="K38" s="55">
        <f>IF(Mat_Transport[[#This Row],[MOTIF]]="",0,Mat_Transport[[#This Row],[MONTANT CAF REALISE ]])</f>
        <v>0</v>
      </c>
      <c r="L38" s="55">
        <f>IF(Mat_Transport[[#This Row],[MOTIF]]="",0,Mat_Transport[[#This Row],[MONTANT DD ET AUTRES TAXES HTVA]])</f>
        <v>0</v>
      </c>
      <c r="M38" s="56">
        <f>SUM(Mat_Transport[[#This Row],[MONTANT CAF REJETE]:[MONTANT DD ET AUTRES TAXES HTVA REJETE]])</f>
        <v>0</v>
      </c>
      <c r="N38" s="54"/>
      <c r="O38" s="51"/>
      <c r="P38" s="49">
        <f>Mat_Transport[[#This Row],[COÛT TOTAL REALISE]]-Mat_Transport[[#This Row],[COÛT TOTAL REJET]]</f>
        <v>0</v>
      </c>
    </row>
    <row r="39" spans="1:16" ht="15.75" thickBot="1">
      <c r="A39" s="218" t="str">
        <f>IF(ISBLANK(Mat_Transport[[#This Row],[DATE]]),"",ROW(Mat_Transport[[#This Row],[NUM]])-ROW($A$19))</f>
        <v/>
      </c>
      <c r="B39" s="46"/>
      <c r="C39" s="128"/>
      <c r="D39" s="129"/>
      <c r="E39" s="128"/>
      <c r="F39" s="121"/>
      <c r="G39" s="121"/>
      <c r="H39" s="139">
        <f>SUM(Mat_Transport[[#This Row],[MONTANT CAF REALISE ]:[MONTANT DD ET AUTRES TAXES HTVA]])</f>
        <v>0</v>
      </c>
      <c r="I39" s="35"/>
      <c r="J39" s="119"/>
      <c r="K39" s="55">
        <f>IF(Mat_Transport[[#This Row],[MOTIF]]="",0,Mat_Transport[[#This Row],[MONTANT CAF REALISE ]])</f>
        <v>0</v>
      </c>
      <c r="L39" s="55">
        <f>IF(Mat_Transport[[#This Row],[MOTIF]]="",0,Mat_Transport[[#This Row],[MONTANT DD ET AUTRES TAXES HTVA]])</f>
        <v>0</v>
      </c>
      <c r="M39" s="56">
        <f>SUM(Mat_Transport[[#This Row],[MONTANT CAF REJETE]:[MONTANT DD ET AUTRES TAXES HTVA REJETE]])</f>
        <v>0</v>
      </c>
      <c r="N39" s="54"/>
      <c r="O39" s="51"/>
      <c r="P39" s="49">
        <f>Mat_Transport[[#This Row],[COÛT TOTAL REALISE]]-Mat_Transport[[#This Row],[COÛT TOTAL REJET]]</f>
        <v>0</v>
      </c>
    </row>
    <row r="40" spans="1:16" ht="15.75" thickBot="1">
      <c r="A40" s="218" t="str">
        <f>IF(ISBLANK(Mat_Transport[[#This Row],[DATE]]),"",ROW(Mat_Transport[[#This Row],[NUM]])-ROW($A$19))</f>
        <v/>
      </c>
      <c r="B40" s="46"/>
      <c r="C40" s="128"/>
      <c r="D40" s="129"/>
      <c r="E40" s="128"/>
      <c r="F40" s="121"/>
      <c r="G40" s="121"/>
      <c r="H40" s="139">
        <f>SUM(Mat_Transport[[#This Row],[MONTANT CAF REALISE ]:[MONTANT DD ET AUTRES TAXES HTVA]])</f>
        <v>0</v>
      </c>
      <c r="I40" s="35"/>
      <c r="J40" s="119"/>
      <c r="K40" s="55">
        <f>IF(Mat_Transport[[#This Row],[MOTIF]]="",0,Mat_Transport[[#This Row],[MONTANT CAF REALISE ]])</f>
        <v>0</v>
      </c>
      <c r="L40" s="55">
        <f>IF(Mat_Transport[[#This Row],[MOTIF]]="",0,Mat_Transport[[#This Row],[MONTANT DD ET AUTRES TAXES HTVA]])</f>
        <v>0</v>
      </c>
      <c r="M40" s="56">
        <f>SUM(Mat_Transport[[#This Row],[MONTANT CAF REJETE]:[MONTANT DD ET AUTRES TAXES HTVA REJETE]])</f>
        <v>0</v>
      </c>
      <c r="N40" s="54"/>
      <c r="O40" s="51"/>
      <c r="P40" s="49">
        <f>Mat_Transport[[#This Row],[COÛT TOTAL REALISE]]-Mat_Transport[[#This Row],[COÛT TOTAL REJET]]</f>
        <v>0</v>
      </c>
    </row>
    <row r="41" spans="1:16" ht="15.75" thickBot="1">
      <c r="A41" s="218" t="str">
        <f>IF(ISBLANK(Mat_Transport[[#This Row],[DATE]]),"",ROW(Mat_Transport[[#This Row],[NUM]])-ROW($A$19))</f>
        <v/>
      </c>
      <c r="B41" s="46"/>
      <c r="C41" s="128"/>
      <c r="D41" s="129"/>
      <c r="E41" s="128"/>
      <c r="F41" s="121"/>
      <c r="G41" s="121"/>
      <c r="H41" s="139">
        <f>SUM(Mat_Transport[[#This Row],[MONTANT CAF REALISE ]:[MONTANT DD ET AUTRES TAXES HTVA]])</f>
        <v>0</v>
      </c>
      <c r="I41" s="35"/>
      <c r="J41" s="119"/>
      <c r="K41" s="55">
        <f>IF(Mat_Transport[[#This Row],[MOTIF]]="",0,Mat_Transport[[#This Row],[MONTANT CAF REALISE ]])</f>
        <v>0</v>
      </c>
      <c r="L41" s="55">
        <f>IF(Mat_Transport[[#This Row],[MOTIF]]="",0,Mat_Transport[[#This Row],[MONTANT DD ET AUTRES TAXES HTVA]])</f>
        <v>0</v>
      </c>
      <c r="M41" s="56">
        <f>SUM(Mat_Transport[[#This Row],[MONTANT CAF REJETE]:[MONTANT DD ET AUTRES TAXES HTVA REJETE]])</f>
        <v>0</v>
      </c>
      <c r="N41" s="54"/>
      <c r="O41" s="51"/>
      <c r="P41" s="49">
        <f>Mat_Transport[[#This Row],[COÛT TOTAL REALISE]]-Mat_Transport[[#This Row],[COÛT TOTAL REJET]]</f>
        <v>0</v>
      </c>
    </row>
    <row r="42" spans="1:16" ht="15.75" thickBot="1">
      <c r="A42" s="218" t="str">
        <f>IF(ISBLANK(Mat_Transport[[#This Row],[DATE]]),"",ROW(Mat_Transport[[#This Row],[NUM]])-ROW($A$19))</f>
        <v/>
      </c>
      <c r="B42" s="46"/>
      <c r="C42" s="128"/>
      <c r="D42" s="129"/>
      <c r="E42" s="128"/>
      <c r="F42" s="121"/>
      <c r="G42" s="121"/>
      <c r="H42" s="139">
        <f>SUM(Mat_Transport[[#This Row],[MONTANT CAF REALISE ]:[MONTANT DD ET AUTRES TAXES HTVA]])</f>
        <v>0</v>
      </c>
      <c r="I42" s="35"/>
      <c r="J42" s="119"/>
      <c r="K42" s="55">
        <f>IF(Mat_Transport[[#This Row],[MOTIF]]="",0,Mat_Transport[[#This Row],[MONTANT CAF REALISE ]])</f>
        <v>0</v>
      </c>
      <c r="L42" s="55">
        <f>IF(Mat_Transport[[#This Row],[MOTIF]]="",0,Mat_Transport[[#This Row],[MONTANT DD ET AUTRES TAXES HTVA]])</f>
        <v>0</v>
      </c>
      <c r="M42" s="56">
        <f>SUM(Mat_Transport[[#This Row],[MONTANT CAF REJETE]:[MONTANT DD ET AUTRES TAXES HTVA REJETE]])</f>
        <v>0</v>
      </c>
      <c r="N42" s="54"/>
      <c r="O42" s="51"/>
      <c r="P42" s="49">
        <f>Mat_Transport[[#This Row],[COÛT TOTAL REALISE]]-Mat_Transport[[#This Row],[COÛT TOTAL REJET]]</f>
        <v>0</v>
      </c>
    </row>
    <row r="43" spans="1:16" ht="15.75" thickBot="1">
      <c r="A43" s="218" t="str">
        <f>IF(ISBLANK(Mat_Transport[[#This Row],[DATE]]),"",ROW(Mat_Transport[[#This Row],[NUM]])-ROW($A$19))</f>
        <v/>
      </c>
      <c r="B43" s="46"/>
      <c r="C43" s="128"/>
      <c r="D43" s="129"/>
      <c r="E43" s="128"/>
      <c r="F43" s="121"/>
      <c r="G43" s="121"/>
      <c r="H43" s="139">
        <f>SUM(Mat_Transport[[#This Row],[MONTANT CAF REALISE ]:[MONTANT DD ET AUTRES TAXES HTVA]])</f>
        <v>0</v>
      </c>
      <c r="I43" s="35"/>
      <c r="J43" s="119"/>
      <c r="K43" s="55">
        <f>IF(Mat_Transport[[#This Row],[MOTIF]]="",0,Mat_Transport[[#This Row],[MONTANT CAF REALISE ]])</f>
        <v>0</v>
      </c>
      <c r="L43" s="55">
        <f>IF(Mat_Transport[[#This Row],[MOTIF]]="",0,Mat_Transport[[#This Row],[MONTANT DD ET AUTRES TAXES HTVA]])</f>
        <v>0</v>
      </c>
      <c r="M43" s="56">
        <f>SUM(Mat_Transport[[#This Row],[MONTANT CAF REJETE]:[MONTANT DD ET AUTRES TAXES HTVA REJETE]])</f>
        <v>0</v>
      </c>
      <c r="N43" s="54"/>
      <c r="O43" s="51"/>
      <c r="P43" s="49">
        <f>Mat_Transport[[#This Row],[COÛT TOTAL REALISE]]-Mat_Transport[[#This Row],[COÛT TOTAL REJET]]</f>
        <v>0</v>
      </c>
    </row>
    <row r="44" spans="1:16" ht="15.75" thickBot="1">
      <c r="A44" s="218" t="str">
        <f>IF(ISBLANK(Mat_Transport[[#This Row],[DATE]]),"",ROW(Mat_Transport[[#This Row],[NUM]])-ROW($A$19))</f>
        <v/>
      </c>
      <c r="B44" s="46"/>
      <c r="C44" s="128"/>
      <c r="D44" s="129"/>
      <c r="E44" s="128"/>
      <c r="F44" s="121"/>
      <c r="G44" s="121"/>
      <c r="H44" s="139">
        <f>SUM(Mat_Transport[[#This Row],[MONTANT CAF REALISE ]:[MONTANT DD ET AUTRES TAXES HTVA]])</f>
        <v>0</v>
      </c>
      <c r="I44" s="35"/>
      <c r="J44" s="119"/>
      <c r="K44" s="55">
        <f>IF(Mat_Transport[[#This Row],[MOTIF]]="",0,Mat_Transport[[#This Row],[MONTANT CAF REALISE ]])</f>
        <v>0</v>
      </c>
      <c r="L44" s="55">
        <f>IF(Mat_Transport[[#This Row],[MOTIF]]="",0,Mat_Transport[[#This Row],[MONTANT DD ET AUTRES TAXES HTVA]])</f>
        <v>0</v>
      </c>
      <c r="M44" s="56">
        <f>SUM(Mat_Transport[[#This Row],[MONTANT CAF REJETE]:[MONTANT DD ET AUTRES TAXES HTVA REJETE]])</f>
        <v>0</v>
      </c>
      <c r="N44" s="54"/>
      <c r="O44" s="51"/>
      <c r="P44" s="49">
        <f>Mat_Transport[[#This Row],[COÛT TOTAL REALISE]]-Mat_Transport[[#This Row],[COÛT TOTAL REJET]]</f>
        <v>0</v>
      </c>
    </row>
    <row r="45" spans="1:16" ht="15.75" thickBot="1">
      <c r="A45" s="218" t="str">
        <f>IF(ISBLANK(Mat_Transport[[#This Row],[DATE]]),"",ROW(Mat_Transport[[#This Row],[NUM]])-ROW($A$19))</f>
        <v/>
      </c>
      <c r="B45" s="46"/>
      <c r="C45" s="128"/>
      <c r="D45" s="129"/>
      <c r="E45" s="128"/>
      <c r="F45" s="121"/>
      <c r="G45" s="121"/>
      <c r="H45" s="139">
        <f>SUM(Mat_Transport[[#This Row],[MONTANT CAF REALISE ]:[MONTANT DD ET AUTRES TAXES HTVA]])</f>
        <v>0</v>
      </c>
      <c r="I45" s="35"/>
      <c r="J45" s="119"/>
      <c r="K45" s="55">
        <f>IF(Mat_Transport[[#This Row],[MOTIF]]="",0,Mat_Transport[[#This Row],[MONTANT CAF REALISE ]])</f>
        <v>0</v>
      </c>
      <c r="L45" s="55">
        <f>IF(Mat_Transport[[#This Row],[MOTIF]]="",0,Mat_Transport[[#This Row],[MONTANT DD ET AUTRES TAXES HTVA]])</f>
        <v>0</v>
      </c>
      <c r="M45" s="56">
        <f>SUM(Mat_Transport[[#This Row],[MONTANT CAF REJETE]:[MONTANT DD ET AUTRES TAXES HTVA REJETE]])</f>
        <v>0</v>
      </c>
      <c r="N45" s="54"/>
      <c r="O45" s="51"/>
      <c r="P45" s="49">
        <f>Mat_Transport[[#This Row],[COÛT TOTAL REALISE]]-Mat_Transport[[#This Row],[COÛT TOTAL REJET]]</f>
        <v>0</v>
      </c>
    </row>
    <row r="46" spans="1:16" ht="15.75" thickBot="1">
      <c r="A46" s="218" t="str">
        <f>IF(ISBLANK(Mat_Transport[[#This Row],[DATE]]),"",ROW(Mat_Transport[[#This Row],[NUM]])-ROW($A$19))</f>
        <v/>
      </c>
      <c r="B46" s="46"/>
      <c r="C46" s="128"/>
      <c r="D46" s="129"/>
      <c r="E46" s="128"/>
      <c r="F46" s="121"/>
      <c r="G46" s="121"/>
      <c r="H46" s="139">
        <f>SUM(Mat_Transport[[#This Row],[MONTANT CAF REALISE ]:[MONTANT DD ET AUTRES TAXES HTVA]])</f>
        <v>0</v>
      </c>
      <c r="I46" s="35"/>
      <c r="J46" s="119"/>
      <c r="K46" s="55">
        <f>IF(Mat_Transport[[#This Row],[MOTIF]]="",0,Mat_Transport[[#This Row],[MONTANT CAF REALISE ]])</f>
        <v>0</v>
      </c>
      <c r="L46" s="55">
        <f>IF(Mat_Transport[[#This Row],[MOTIF]]="",0,Mat_Transport[[#This Row],[MONTANT DD ET AUTRES TAXES HTVA]])</f>
        <v>0</v>
      </c>
      <c r="M46" s="56">
        <f>SUM(Mat_Transport[[#This Row],[MONTANT CAF REJETE]:[MONTANT DD ET AUTRES TAXES HTVA REJETE]])</f>
        <v>0</v>
      </c>
      <c r="N46" s="54"/>
      <c r="O46" s="51"/>
      <c r="P46" s="49">
        <f>Mat_Transport[[#This Row],[COÛT TOTAL REALISE]]-Mat_Transport[[#This Row],[COÛT TOTAL REJET]]</f>
        <v>0</v>
      </c>
    </row>
    <row r="47" spans="1:16" ht="15.75" thickBot="1">
      <c r="A47" s="218" t="str">
        <f>IF(ISBLANK(Mat_Transport[[#This Row],[DATE]]),"",ROW(Mat_Transport[[#This Row],[NUM]])-ROW($A$19))</f>
        <v/>
      </c>
      <c r="B47" s="46"/>
      <c r="C47" s="128"/>
      <c r="D47" s="129"/>
      <c r="E47" s="128"/>
      <c r="F47" s="121"/>
      <c r="G47" s="121"/>
      <c r="H47" s="139">
        <f>SUM(Mat_Transport[[#This Row],[MONTANT CAF REALISE ]:[MONTANT DD ET AUTRES TAXES HTVA]])</f>
        <v>0</v>
      </c>
      <c r="I47" s="35"/>
      <c r="J47" s="119"/>
      <c r="K47" s="55">
        <f>IF(Mat_Transport[[#This Row],[MOTIF]]="",0,Mat_Transport[[#This Row],[MONTANT CAF REALISE ]])</f>
        <v>0</v>
      </c>
      <c r="L47" s="55">
        <f>IF(Mat_Transport[[#This Row],[MOTIF]]="",0,Mat_Transport[[#This Row],[MONTANT DD ET AUTRES TAXES HTVA]])</f>
        <v>0</v>
      </c>
      <c r="M47" s="56">
        <f>SUM(Mat_Transport[[#This Row],[MONTANT CAF REJETE]:[MONTANT DD ET AUTRES TAXES HTVA REJETE]])</f>
        <v>0</v>
      </c>
      <c r="N47" s="54"/>
      <c r="O47" s="51"/>
      <c r="P47" s="49">
        <f>Mat_Transport[[#This Row],[COÛT TOTAL REALISE]]-Mat_Transport[[#This Row],[COÛT TOTAL REJET]]</f>
        <v>0</v>
      </c>
    </row>
    <row r="48" spans="1:16" ht="15.75" thickBot="1">
      <c r="A48" s="218" t="str">
        <f>IF(ISBLANK(Mat_Transport[[#This Row],[DATE]]),"",ROW(Mat_Transport[[#This Row],[NUM]])-ROW($A$19))</f>
        <v/>
      </c>
      <c r="B48" s="46"/>
      <c r="C48" s="128"/>
      <c r="D48" s="129"/>
      <c r="E48" s="128"/>
      <c r="F48" s="121"/>
      <c r="G48" s="121"/>
      <c r="H48" s="139">
        <f>SUM(Mat_Transport[[#This Row],[MONTANT CAF REALISE ]:[MONTANT DD ET AUTRES TAXES HTVA]])</f>
        <v>0</v>
      </c>
      <c r="I48" s="35"/>
      <c r="J48" s="119"/>
      <c r="K48" s="55">
        <f>IF(Mat_Transport[[#This Row],[MOTIF]]="",0,Mat_Transport[[#This Row],[MONTANT CAF REALISE ]])</f>
        <v>0</v>
      </c>
      <c r="L48" s="55">
        <f>IF(Mat_Transport[[#This Row],[MOTIF]]="",0,Mat_Transport[[#This Row],[MONTANT DD ET AUTRES TAXES HTVA]])</f>
        <v>0</v>
      </c>
      <c r="M48" s="56">
        <f>SUM(Mat_Transport[[#This Row],[MONTANT CAF REJETE]:[MONTANT DD ET AUTRES TAXES HTVA REJETE]])</f>
        <v>0</v>
      </c>
      <c r="N48" s="54"/>
      <c r="O48" s="51"/>
      <c r="P48" s="49">
        <f>Mat_Transport[[#This Row],[COÛT TOTAL REALISE]]-Mat_Transport[[#This Row],[COÛT TOTAL REJET]]</f>
        <v>0</v>
      </c>
    </row>
    <row r="49" spans="1:16" ht="15.75" thickBot="1">
      <c r="A49" s="218" t="str">
        <f>IF(ISBLANK(Mat_Transport[[#This Row],[DATE]]),"",ROW(Mat_Transport[[#This Row],[NUM]])-ROW($A$19))</f>
        <v/>
      </c>
      <c r="B49" s="46"/>
      <c r="C49" s="128"/>
      <c r="D49" s="129"/>
      <c r="E49" s="128"/>
      <c r="F49" s="121"/>
      <c r="G49" s="121"/>
      <c r="H49" s="139">
        <f>SUM(Mat_Transport[[#This Row],[MONTANT CAF REALISE ]:[MONTANT DD ET AUTRES TAXES HTVA]])</f>
        <v>0</v>
      </c>
      <c r="I49" s="35"/>
      <c r="J49" s="119"/>
      <c r="K49" s="55">
        <f>IF(Mat_Transport[[#This Row],[MOTIF]]="",0,Mat_Transport[[#This Row],[MONTANT CAF REALISE ]])</f>
        <v>0</v>
      </c>
      <c r="L49" s="55">
        <f>IF(Mat_Transport[[#This Row],[MOTIF]]="",0,Mat_Transport[[#This Row],[MONTANT DD ET AUTRES TAXES HTVA]])</f>
        <v>0</v>
      </c>
      <c r="M49" s="56">
        <f>SUM(Mat_Transport[[#This Row],[MONTANT CAF REJETE]:[MONTANT DD ET AUTRES TAXES HTVA REJETE]])</f>
        <v>0</v>
      </c>
      <c r="N49" s="54"/>
      <c r="O49" s="51"/>
      <c r="P49" s="49">
        <f>Mat_Transport[[#This Row],[COÛT TOTAL REALISE]]-Mat_Transport[[#This Row],[COÛT TOTAL REJET]]</f>
        <v>0</v>
      </c>
    </row>
    <row r="50" spans="1:16" ht="15.75" thickBot="1">
      <c r="A50" s="218" t="str">
        <f>IF(ISBLANK(Mat_Transport[[#This Row],[DATE]]),"",ROW(Mat_Transport[[#This Row],[NUM]])-ROW($A$19))</f>
        <v/>
      </c>
      <c r="B50" s="46"/>
      <c r="C50" s="128"/>
      <c r="D50" s="129"/>
      <c r="E50" s="128"/>
      <c r="F50" s="121"/>
      <c r="G50" s="121"/>
      <c r="H50" s="139">
        <f>SUM(Mat_Transport[[#This Row],[MONTANT CAF REALISE ]:[MONTANT DD ET AUTRES TAXES HTVA]])</f>
        <v>0</v>
      </c>
      <c r="I50" s="35"/>
      <c r="J50" s="119"/>
      <c r="K50" s="55">
        <f>IF(Mat_Transport[[#This Row],[MOTIF]]="",0,Mat_Transport[[#This Row],[MONTANT CAF REALISE ]])</f>
        <v>0</v>
      </c>
      <c r="L50" s="55">
        <f>IF(Mat_Transport[[#This Row],[MOTIF]]="",0,Mat_Transport[[#This Row],[MONTANT DD ET AUTRES TAXES HTVA]])</f>
        <v>0</v>
      </c>
      <c r="M50" s="56">
        <f>SUM(Mat_Transport[[#This Row],[MONTANT CAF REJETE]:[MONTANT DD ET AUTRES TAXES HTVA REJETE]])</f>
        <v>0</v>
      </c>
      <c r="N50" s="54"/>
      <c r="O50" s="51"/>
      <c r="P50" s="49">
        <f>Mat_Transport[[#This Row],[COÛT TOTAL REALISE]]-Mat_Transport[[#This Row],[COÛT TOTAL REJET]]</f>
        <v>0</v>
      </c>
    </row>
    <row r="51" spans="1:16" ht="15.75" thickBot="1">
      <c r="A51" s="218" t="str">
        <f>IF(ISBLANK(Mat_Transport[[#This Row],[DATE]]),"",ROW(Mat_Transport[[#This Row],[NUM]])-ROW($A$19))</f>
        <v/>
      </c>
      <c r="B51" s="46"/>
      <c r="C51" s="128"/>
      <c r="D51" s="129"/>
      <c r="E51" s="128"/>
      <c r="F51" s="121"/>
      <c r="G51" s="121"/>
      <c r="H51" s="139">
        <f>SUM(Mat_Transport[[#This Row],[MONTANT CAF REALISE ]:[MONTANT DD ET AUTRES TAXES HTVA]])</f>
        <v>0</v>
      </c>
      <c r="I51" s="35"/>
      <c r="J51" s="119"/>
      <c r="K51" s="55">
        <f>IF(Mat_Transport[[#This Row],[MOTIF]]="",0,Mat_Transport[[#This Row],[MONTANT CAF REALISE ]])</f>
        <v>0</v>
      </c>
      <c r="L51" s="55">
        <f>IF(Mat_Transport[[#This Row],[MOTIF]]="",0,Mat_Transport[[#This Row],[MONTANT DD ET AUTRES TAXES HTVA]])</f>
        <v>0</v>
      </c>
      <c r="M51" s="56">
        <f>SUM(Mat_Transport[[#This Row],[MONTANT CAF REJETE]:[MONTANT DD ET AUTRES TAXES HTVA REJETE]])</f>
        <v>0</v>
      </c>
      <c r="N51" s="54"/>
      <c r="O51" s="51"/>
      <c r="P51" s="49">
        <f>Mat_Transport[[#This Row],[COÛT TOTAL REALISE]]-Mat_Transport[[#This Row],[COÛT TOTAL REJET]]</f>
        <v>0</v>
      </c>
    </row>
    <row r="52" spans="1:16" ht="15.75" thickBot="1">
      <c r="A52" s="218" t="str">
        <f>IF(ISBLANK(Mat_Transport[[#This Row],[DATE]]),"",ROW(Mat_Transport[[#This Row],[NUM]])-ROW($A$19))</f>
        <v/>
      </c>
      <c r="B52" s="46"/>
      <c r="C52" s="128"/>
      <c r="D52" s="129"/>
      <c r="E52" s="128"/>
      <c r="F52" s="121"/>
      <c r="G52" s="121"/>
      <c r="H52" s="139">
        <f>SUM(Mat_Transport[[#This Row],[MONTANT CAF REALISE ]:[MONTANT DD ET AUTRES TAXES HTVA]])</f>
        <v>0</v>
      </c>
      <c r="I52" s="35"/>
      <c r="J52" s="119"/>
      <c r="K52" s="55">
        <f>IF(Mat_Transport[[#This Row],[MOTIF]]="",0,Mat_Transport[[#This Row],[MONTANT CAF REALISE ]])</f>
        <v>0</v>
      </c>
      <c r="L52" s="55">
        <f>IF(Mat_Transport[[#This Row],[MOTIF]]="",0,Mat_Transport[[#This Row],[MONTANT DD ET AUTRES TAXES HTVA]])</f>
        <v>0</v>
      </c>
      <c r="M52" s="56">
        <f>SUM(Mat_Transport[[#This Row],[MONTANT CAF REJETE]:[MONTANT DD ET AUTRES TAXES HTVA REJETE]])</f>
        <v>0</v>
      </c>
      <c r="N52" s="54"/>
      <c r="O52" s="51"/>
      <c r="P52" s="49">
        <f>Mat_Transport[[#This Row],[COÛT TOTAL REALISE]]-Mat_Transport[[#This Row],[COÛT TOTAL REJET]]</f>
        <v>0</v>
      </c>
    </row>
    <row r="53" spans="1:16" ht="15.75" thickBot="1">
      <c r="A53" s="218" t="str">
        <f>IF(ISBLANK(Mat_Transport[[#This Row],[DATE]]),"",ROW(Mat_Transport[[#This Row],[NUM]])-ROW($A$19))</f>
        <v/>
      </c>
      <c r="B53" s="46"/>
      <c r="C53" s="128"/>
      <c r="D53" s="129"/>
      <c r="E53" s="128"/>
      <c r="F53" s="121"/>
      <c r="G53" s="121"/>
      <c r="H53" s="139">
        <f>SUM(Mat_Transport[[#This Row],[MONTANT CAF REALISE ]:[MONTANT DD ET AUTRES TAXES HTVA]])</f>
        <v>0</v>
      </c>
      <c r="I53" s="35"/>
      <c r="J53" s="119"/>
      <c r="K53" s="55">
        <f>IF(Mat_Transport[[#This Row],[MOTIF]]="",0,Mat_Transport[[#This Row],[MONTANT CAF REALISE ]])</f>
        <v>0</v>
      </c>
      <c r="L53" s="55">
        <f>IF(Mat_Transport[[#This Row],[MOTIF]]="",0,Mat_Transport[[#This Row],[MONTANT DD ET AUTRES TAXES HTVA]])</f>
        <v>0</v>
      </c>
      <c r="M53" s="56">
        <f>SUM(Mat_Transport[[#This Row],[MONTANT CAF REJETE]:[MONTANT DD ET AUTRES TAXES HTVA REJETE]])</f>
        <v>0</v>
      </c>
      <c r="N53" s="54"/>
      <c r="O53" s="51"/>
      <c r="P53" s="49">
        <f>Mat_Transport[[#This Row],[COÛT TOTAL REALISE]]-Mat_Transport[[#This Row],[COÛT TOTAL REJET]]</f>
        <v>0</v>
      </c>
    </row>
    <row r="54" spans="1:16" ht="15.75" thickBot="1">
      <c r="A54" s="218" t="str">
        <f>IF(ISBLANK(Mat_Transport[[#This Row],[DATE]]),"",ROW(Mat_Transport[[#This Row],[NUM]])-ROW($A$19))</f>
        <v/>
      </c>
      <c r="B54" s="46"/>
      <c r="C54" s="128"/>
      <c r="D54" s="129"/>
      <c r="E54" s="128"/>
      <c r="F54" s="121"/>
      <c r="G54" s="121"/>
      <c r="H54" s="139">
        <f>SUM(Mat_Transport[[#This Row],[MONTANT CAF REALISE ]:[MONTANT DD ET AUTRES TAXES HTVA]])</f>
        <v>0</v>
      </c>
      <c r="I54" s="35"/>
      <c r="J54" s="119"/>
      <c r="K54" s="55">
        <f>IF(Mat_Transport[[#This Row],[MOTIF]]="",0,Mat_Transport[[#This Row],[MONTANT CAF REALISE ]])</f>
        <v>0</v>
      </c>
      <c r="L54" s="55">
        <f>IF(Mat_Transport[[#This Row],[MOTIF]]="",0,Mat_Transport[[#This Row],[MONTANT DD ET AUTRES TAXES HTVA]])</f>
        <v>0</v>
      </c>
      <c r="M54" s="56">
        <f>SUM(Mat_Transport[[#This Row],[MONTANT CAF REJETE]:[MONTANT DD ET AUTRES TAXES HTVA REJETE]])</f>
        <v>0</v>
      </c>
      <c r="N54" s="54"/>
      <c r="O54" s="51"/>
      <c r="P54" s="49">
        <f>Mat_Transport[[#This Row],[COÛT TOTAL REALISE]]-Mat_Transport[[#This Row],[COÛT TOTAL REJET]]</f>
        <v>0</v>
      </c>
    </row>
    <row r="55" spans="1:16" ht="15.75" thickBot="1">
      <c r="A55" s="218" t="str">
        <f>IF(ISBLANK(Mat_Transport[[#This Row],[DATE]]),"",ROW(Mat_Transport[[#This Row],[NUM]])-ROW($A$19))</f>
        <v/>
      </c>
      <c r="B55" s="46"/>
      <c r="C55" s="128"/>
      <c r="D55" s="129"/>
      <c r="E55" s="128"/>
      <c r="F55" s="121"/>
      <c r="G55" s="121"/>
      <c r="H55" s="139">
        <f>SUM(Mat_Transport[[#This Row],[MONTANT CAF REALISE ]:[MONTANT DD ET AUTRES TAXES HTVA]])</f>
        <v>0</v>
      </c>
      <c r="I55" s="35"/>
      <c r="J55" s="119"/>
      <c r="K55" s="55">
        <f>IF(Mat_Transport[[#This Row],[MOTIF]]="",0,Mat_Transport[[#This Row],[MONTANT CAF REALISE ]])</f>
        <v>0</v>
      </c>
      <c r="L55" s="55">
        <f>IF(Mat_Transport[[#This Row],[MOTIF]]="",0,Mat_Transport[[#This Row],[MONTANT DD ET AUTRES TAXES HTVA]])</f>
        <v>0</v>
      </c>
      <c r="M55" s="56">
        <f>SUM(Mat_Transport[[#This Row],[MONTANT CAF REJETE]:[MONTANT DD ET AUTRES TAXES HTVA REJETE]])</f>
        <v>0</v>
      </c>
      <c r="N55" s="54"/>
      <c r="O55" s="51"/>
      <c r="P55" s="49">
        <f>Mat_Transport[[#This Row],[COÛT TOTAL REALISE]]-Mat_Transport[[#This Row],[COÛT TOTAL REJET]]</f>
        <v>0</v>
      </c>
    </row>
    <row r="56" spans="1:16" ht="15.75" thickBot="1">
      <c r="A56" s="218" t="str">
        <f>IF(ISBLANK(Mat_Transport[[#This Row],[DATE]]),"",ROW(Mat_Transport[[#This Row],[NUM]])-ROW($A$19))</f>
        <v/>
      </c>
      <c r="B56" s="46"/>
      <c r="C56" s="128"/>
      <c r="D56" s="129"/>
      <c r="E56" s="128"/>
      <c r="F56" s="121"/>
      <c r="G56" s="121"/>
      <c r="H56" s="139">
        <f>SUM(Mat_Transport[[#This Row],[MONTANT CAF REALISE ]:[MONTANT DD ET AUTRES TAXES HTVA]])</f>
        <v>0</v>
      </c>
      <c r="I56" s="35"/>
      <c r="J56" s="119"/>
      <c r="K56" s="55">
        <f>IF(Mat_Transport[[#This Row],[MOTIF]]="",0,Mat_Transport[[#This Row],[MONTANT CAF REALISE ]])</f>
        <v>0</v>
      </c>
      <c r="L56" s="55">
        <f>IF(Mat_Transport[[#This Row],[MOTIF]]="",0,Mat_Transport[[#This Row],[MONTANT DD ET AUTRES TAXES HTVA]])</f>
        <v>0</v>
      </c>
      <c r="M56" s="56">
        <f>SUM(Mat_Transport[[#This Row],[MONTANT CAF REJETE]:[MONTANT DD ET AUTRES TAXES HTVA REJETE]])</f>
        <v>0</v>
      </c>
      <c r="N56" s="54"/>
      <c r="O56" s="51"/>
      <c r="P56" s="49">
        <f>Mat_Transport[[#This Row],[COÛT TOTAL REALISE]]-Mat_Transport[[#This Row],[COÛT TOTAL REJET]]</f>
        <v>0</v>
      </c>
    </row>
    <row r="57" spans="1:16" ht="15.75" thickBot="1">
      <c r="A57" s="218" t="str">
        <f>IF(ISBLANK(Mat_Transport[[#This Row],[DATE]]),"",ROW(Mat_Transport[[#This Row],[NUM]])-ROW($A$19))</f>
        <v/>
      </c>
      <c r="B57" s="46"/>
      <c r="C57" s="128"/>
      <c r="D57" s="129"/>
      <c r="E57" s="128"/>
      <c r="F57" s="121"/>
      <c r="G57" s="121"/>
      <c r="H57" s="139">
        <f>SUM(Mat_Transport[[#This Row],[MONTANT CAF REALISE ]:[MONTANT DD ET AUTRES TAXES HTVA]])</f>
        <v>0</v>
      </c>
      <c r="I57" s="35"/>
      <c r="J57" s="119"/>
      <c r="K57" s="55">
        <f>IF(Mat_Transport[[#This Row],[MOTIF]]="",0,Mat_Transport[[#This Row],[MONTANT CAF REALISE ]])</f>
        <v>0</v>
      </c>
      <c r="L57" s="55">
        <f>IF(Mat_Transport[[#This Row],[MOTIF]]="",0,Mat_Transport[[#This Row],[MONTANT DD ET AUTRES TAXES HTVA]])</f>
        <v>0</v>
      </c>
      <c r="M57" s="56">
        <f>SUM(Mat_Transport[[#This Row],[MONTANT CAF REJETE]:[MONTANT DD ET AUTRES TAXES HTVA REJETE]])</f>
        <v>0</v>
      </c>
      <c r="N57" s="54"/>
      <c r="O57" s="51"/>
      <c r="P57" s="49">
        <f>Mat_Transport[[#This Row],[COÛT TOTAL REALISE]]-Mat_Transport[[#This Row],[COÛT TOTAL REJET]]</f>
        <v>0</v>
      </c>
    </row>
    <row r="58" spans="1:16" ht="15.75" thickBot="1">
      <c r="A58" s="218" t="str">
        <f>IF(ISBLANK(Mat_Transport[[#This Row],[DATE]]),"",ROW(Mat_Transport[[#This Row],[NUM]])-ROW($A$19))</f>
        <v/>
      </c>
      <c r="B58" s="46"/>
      <c r="C58" s="128"/>
      <c r="D58" s="129"/>
      <c r="E58" s="128"/>
      <c r="F58" s="121"/>
      <c r="G58" s="121"/>
      <c r="H58" s="139">
        <f>SUM(Mat_Transport[[#This Row],[MONTANT CAF REALISE ]:[MONTANT DD ET AUTRES TAXES HTVA]])</f>
        <v>0</v>
      </c>
      <c r="I58" s="35"/>
      <c r="J58" s="119"/>
      <c r="K58" s="55">
        <f>IF(Mat_Transport[[#This Row],[MOTIF]]="",0,Mat_Transport[[#This Row],[MONTANT CAF REALISE ]])</f>
        <v>0</v>
      </c>
      <c r="L58" s="55">
        <f>IF(Mat_Transport[[#This Row],[MOTIF]]="",0,Mat_Transport[[#This Row],[MONTANT DD ET AUTRES TAXES HTVA]])</f>
        <v>0</v>
      </c>
      <c r="M58" s="56">
        <f>SUM(Mat_Transport[[#This Row],[MONTANT CAF REJETE]:[MONTANT DD ET AUTRES TAXES HTVA REJETE]])</f>
        <v>0</v>
      </c>
      <c r="N58" s="54"/>
      <c r="O58" s="51"/>
      <c r="P58" s="49">
        <f>Mat_Transport[[#This Row],[COÛT TOTAL REALISE]]-Mat_Transport[[#This Row],[COÛT TOTAL REJET]]</f>
        <v>0</v>
      </c>
    </row>
    <row r="59" spans="1:16" ht="15.75" thickBot="1">
      <c r="A59" s="218" t="str">
        <f>IF(ISBLANK(Mat_Transport[[#This Row],[DATE]]),"",ROW(Mat_Transport[[#This Row],[NUM]])-ROW($A$19))</f>
        <v/>
      </c>
      <c r="B59" s="46"/>
      <c r="C59" s="128"/>
      <c r="D59" s="129"/>
      <c r="E59" s="128"/>
      <c r="F59" s="121"/>
      <c r="G59" s="121"/>
      <c r="H59" s="139">
        <f>SUM(Mat_Transport[[#This Row],[MONTANT CAF REALISE ]:[MONTANT DD ET AUTRES TAXES HTVA]])</f>
        <v>0</v>
      </c>
      <c r="I59" s="35"/>
      <c r="J59" s="119"/>
      <c r="K59" s="55">
        <f>IF(Mat_Transport[[#This Row],[MOTIF]]="",0,Mat_Transport[[#This Row],[MONTANT CAF REALISE ]])</f>
        <v>0</v>
      </c>
      <c r="L59" s="55">
        <f>IF(Mat_Transport[[#This Row],[MOTIF]]="",0,Mat_Transport[[#This Row],[MONTANT DD ET AUTRES TAXES HTVA]])</f>
        <v>0</v>
      </c>
      <c r="M59" s="56">
        <f>SUM(Mat_Transport[[#This Row],[MONTANT CAF REJETE]:[MONTANT DD ET AUTRES TAXES HTVA REJETE]])</f>
        <v>0</v>
      </c>
      <c r="N59" s="54"/>
      <c r="O59" s="51"/>
      <c r="P59" s="49">
        <f>Mat_Transport[[#This Row],[COÛT TOTAL REALISE]]-Mat_Transport[[#This Row],[COÛT TOTAL REJET]]</f>
        <v>0</v>
      </c>
    </row>
    <row r="60" spans="1:16" ht="15.75" thickBot="1">
      <c r="A60" s="218" t="str">
        <f>IF(ISBLANK(Mat_Transport[[#This Row],[DATE]]),"",ROW(Mat_Transport[[#This Row],[NUM]])-ROW($A$19))</f>
        <v/>
      </c>
      <c r="B60" s="46"/>
      <c r="C60" s="128"/>
      <c r="D60" s="129"/>
      <c r="E60" s="128"/>
      <c r="F60" s="121"/>
      <c r="G60" s="121"/>
      <c r="H60" s="139">
        <f>SUM(Mat_Transport[[#This Row],[MONTANT CAF REALISE ]:[MONTANT DD ET AUTRES TAXES HTVA]])</f>
        <v>0</v>
      </c>
      <c r="I60" s="35"/>
      <c r="J60" s="119"/>
      <c r="K60" s="55">
        <f>IF(Mat_Transport[[#This Row],[MOTIF]]="",0,Mat_Transport[[#This Row],[MONTANT CAF REALISE ]])</f>
        <v>0</v>
      </c>
      <c r="L60" s="55">
        <f>IF(Mat_Transport[[#This Row],[MOTIF]]="",0,Mat_Transport[[#This Row],[MONTANT DD ET AUTRES TAXES HTVA]])</f>
        <v>0</v>
      </c>
      <c r="M60" s="56">
        <f>SUM(Mat_Transport[[#This Row],[MONTANT CAF REJETE]:[MONTANT DD ET AUTRES TAXES HTVA REJETE]])</f>
        <v>0</v>
      </c>
      <c r="N60" s="54"/>
      <c r="O60" s="51"/>
      <c r="P60" s="49">
        <f>Mat_Transport[[#This Row],[COÛT TOTAL REALISE]]-Mat_Transport[[#This Row],[COÛT TOTAL REJET]]</f>
        <v>0</v>
      </c>
    </row>
    <row r="61" spans="1:16" ht="15.75" thickBot="1">
      <c r="A61" s="218" t="str">
        <f>IF(ISBLANK(Mat_Transport[[#This Row],[DATE]]),"",ROW(Mat_Transport[[#This Row],[NUM]])-ROW($A$19))</f>
        <v/>
      </c>
      <c r="B61" s="46"/>
      <c r="C61" s="128"/>
      <c r="D61" s="129"/>
      <c r="E61" s="128"/>
      <c r="F61" s="121"/>
      <c r="G61" s="121"/>
      <c r="H61" s="139">
        <f>SUM(Mat_Transport[[#This Row],[MONTANT CAF REALISE ]:[MONTANT DD ET AUTRES TAXES HTVA]])</f>
        <v>0</v>
      </c>
      <c r="I61" s="35"/>
      <c r="J61" s="119"/>
      <c r="K61" s="55">
        <f>IF(Mat_Transport[[#This Row],[MOTIF]]="",0,Mat_Transport[[#This Row],[MONTANT CAF REALISE ]])</f>
        <v>0</v>
      </c>
      <c r="L61" s="55">
        <f>IF(Mat_Transport[[#This Row],[MOTIF]]="",0,Mat_Transport[[#This Row],[MONTANT DD ET AUTRES TAXES HTVA]])</f>
        <v>0</v>
      </c>
      <c r="M61" s="56">
        <f>SUM(Mat_Transport[[#This Row],[MONTANT CAF REJETE]:[MONTANT DD ET AUTRES TAXES HTVA REJETE]])</f>
        <v>0</v>
      </c>
      <c r="N61" s="54"/>
      <c r="O61" s="51"/>
      <c r="P61" s="49">
        <f>Mat_Transport[[#This Row],[COÛT TOTAL REALISE]]-Mat_Transport[[#This Row],[COÛT TOTAL REJET]]</f>
        <v>0</v>
      </c>
    </row>
    <row r="62" spans="1:16" ht="15.75" thickBot="1">
      <c r="A62" s="218" t="str">
        <f>IF(ISBLANK(Mat_Transport[[#This Row],[DATE]]),"",ROW(Mat_Transport[[#This Row],[NUM]])-ROW($A$19))</f>
        <v/>
      </c>
      <c r="B62" s="46"/>
      <c r="C62" s="128"/>
      <c r="D62" s="129"/>
      <c r="E62" s="128"/>
      <c r="F62" s="121"/>
      <c r="G62" s="121"/>
      <c r="H62" s="139">
        <f>SUM(Mat_Transport[[#This Row],[MONTANT CAF REALISE ]:[MONTANT DD ET AUTRES TAXES HTVA]])</f>
        <v>0</v>
      </c>
      <c r="I62" s="35"/>
      <c r="J62" s="119"/>
      <c r="K62" s="55">
        <f>IF(Mat_Transport[[#This Row],[MOTIF]]="",0,Mat_Transport[[#This Row],[MONTANT CAF REALISE ]])</f>
        <v>0</v>
      </c>
      <c r="L62" s="55">
        <f>IF(Mat_Transport[[#This Row],[MOTIF]]="",0,Mat_Transport[[#This Row],[MONTANT DD ET AUTRES TAXES HTVA]])</f>
        <v>0</v>
      </c>
      <c r="M62" s="56">
        <f>SUM(Mat_Transport[[#This Row],[MONTANT CAF REJETE]:[MONTANT DD ET AUTRES TAXES HTVA REJETE]])</f>
        <v>0</v>
      </c>
      <c r="N62" s="54"/>
      <c r="O62" s="51"/>
      <c r="P62" s="49">
        <f>Mat_Transport[[#This Row],[COÛT TOTAL REALISE]]-Mat_Transport[[#This Row],[COÛT TOTAL REJET]]</f>
        <v>0</v>
      </c>
    </row>
    <row r="63" spans="1:16" ht="15.75" thickBot="1">
      <c r="A63" s="218" t="str">
        <f>IF(ISBLANK(Mat_Transport[[#This Row],[DATE]]),"",ROW(Mat_Transport[[#This Row],[NUM]])-ROW($A$19))</f>
        <v/>
      </c>
      <c r="B63" s="46"/>
      <c r="C63" s="128"/>
      <c r="D63" s="129"/>
      <c r="E63" s="128"/>
      <c r="F63" s="121"/>
      <c r="G63" s="121"/>
      <c r="H63" s="139">
        <f>SUM(Mat_Transport[[#This Row],[MONTANT CAF REALISE ]:[MONTANT DD ET AUTRES TAXES HTVA]])</f>
        <v>0</v>
      </c>
      <c r="I63" s="35"/>
      <c r="J63" s="119"/>
      <c r="K63" s="55">
        <f>IF(Mat_Transport[[#This Row],[MOTIF]]="",0,Mat_Transport[[#This Row],[MONTANT CAF REALISE ]])</f>
        <v>0</v>
      </c>
      <c r="L63" s="55">
        <f>IF(Mat_Transport[[#This Row],[MOTIF]]="",0,Mat_Transport[[#This Row],[MONTANT DD ET AUTRES TAXES HTVA]])</f>
        <v>0</v>
      </c>
      <c r="M63" s="56">
        <f>SUM(Mat_Transport[[#This Row],[MONTANT CAF REJETE]:[MONTANT DD ET AUTRES TAXES HTVA REJETE]])</f>
        <v>0</v>
      </c>
      <c r="N63" s="54"/>
      <c r="O63" s="51"/>
      <c r="P63" s="49">
        <f>Mat_Transport[[#This Row],[COÛT TOTAL REALISE]]-Mat_Transport[[#This Row],[COÛT TOTAL REJET]]</f>
        <v>0</v>
      </c>
    </row>
    <row r="64" spans="1:16" ht="15.75" thickBot="1">
      <c r="A64" s="218" t="str">
        <f>IF(ISBLANK(Mat_Transport[[#This Row],[DATE]]),"",ROW(Mat_Transport[[#This Row],[NUM]])-ROW($A$19))</f>
        <v/>
      </c>
      <c r="B64" s="46"/>
      <c r="C64" s="128"/>
      <c r="D64" s="129"/>
      <c r="E64" s="128"/>
      <c r="F64" s="121"/>
      <c r="G64" s="121"/>
      <c r="H64" s="139">
        <f>SUM(Mat_Transport[[#This Row],[MONTANT CAF REALISE ]:[MONTANT DD ET AUTRES TAXES HTVA]])</f>
        <v>0</v>
      </c>
      <c r="I64" s="35"/>
      <c r="J64" s="119"/>
      <c r="K64" s="55">
        <f>IF(Mat_Transport[[#This Row],[MOTIF]]="",0,Mat_Transport[[#This Row],[MONTANT CAF REALISE ]])</f>
        <v>0</v>
      </c>
      <c r="L64" s="55">
        <f>IF(Mat_Transport[[#This Row],[MOTIF]]="",0,Mat_Transport[[#This Row],[MONTANT DD ET AUTRES TAXES HTVA]])</f>
        <v>0</v>
      </c>
      <c r="M64" s="56">
        <f>SUM(Mat_Transport[[#This Row],[MONTANT CAF REJETE]:[MONTANT DD ET AUTRES TAXES HTVA REJETE]])</f>
        <v>0</v>
      </c>
      <c r="N64" s="54"/>
      <c r="O64" s="51"/>
      <c r="P64" s="49">
        <f>Mat_Transport[[#This Row],[COÛT TOTAL REALISE]]-Mat_Transport[[#This Row],[COÛT TOTAL REJET]]</f>
        <v>0</v>
      </c>
    </row>
    <row r="65" spans="1:16" ht="15.75" thickBot="1">
      <c r="A65" s="218" t="str">
        <f>IF(ISBLANK(Mat_Transport[[#This Row],[DATE]]),"",ROW(Mat_Transport[[#This Row],[NUM]])-ROW($A$19))</f>
        <v/>
      </c>
      <c r="B65" s="46"/>
      <c r="C65" s="128"/>
      <c r="D65" s="129"/>
      <c r="E65" s="128"/>
      <c r="F65" s="121"/>
      <c r="G65" s="121"/>
      <c r="H65" s="139">
        <f>SUM(Mat_Transport[[#This Row],[MONTANT CAF REALISE ]:[MONTANT DD ET AUTRES TAXES HTVA]])</f>
        <v>0</v>
      </c>
      <c r="I65" s="35"/>
      <c r="J65" s="119"/>
      <c r="K65" s="55">
        <f>IF(Mat_Transport[[#This Row],[MOTIF]]="",0,Mat_Transport[[#This Row],[MONTANT CAF REALISE ]])</f>
        <v>0</v>
      </c>
      <c r="L65" s="55">
        <f>IF(Mat_Transport[[#This Row],[MOTIF]]="",0,Mat_Transport[[#This Row],[MONTANT DD ET AUTRES TAXES HTVA]])</f>
        <v>0</v>
      </c>
      <c r="M65" s="56">
        <f>SUM(Mat_Transport[[#This Row],[MONTANT CAF REJETE]:[MONTANT DD ET AUTRES TAXES HTVA REJETE]])</f>
        <v>0</v>
      </c>
      <c r="N65" s="54"/>
      <c r="O65" s="51"/>
      <c r="P65" s="49">
        <f>Mat_Transport[[#This Row],[COÛT TOTAL REALISE]]-Mat_Transport[[#This Row],[COÛT TOTAL REJET]]</f>
        <v>0</v>
      </c>
    </row>
    <row r="66" spans="1:16" ht="15.75" thickBot="1">
      <c r="A66" s="218" t="str">
        <f>IF(ISBLANK(Mat_Transport[[#This Row],[DATE]]),"",ROW(Mat_Transport[[#This Row],[NUM]])-ROW($A$19))</f>
        <v/>
      </c>
      <c r="B66" s="46"/>
      <c r="C66" s="128"/>
      <c r="D66" s="129"/>
      <c r="E66" s="128"/>
      <c r="F66" s="121"/>
      <c r="G66" s="121"/>
      <c r="H66" s="139">
        <f>SUM(Mat_Transport[[#This Row],[MONTANT CAF REALISE ]:[MONTANT DD ET AUTRES TAXES HTVA]])</f>
        <v>0</v>
      </c>
      <c r="I66" s="35"/>
      <c r="J66" s="119"/>
      <c r="K66" s="55">
        <f>IF(Mat_Transport[[#This Row],[MOTIF]]="",0,Mat_Transport[[#This Row],[MONTANT CAF REALISE ]])</f>
        <v>0</v>
      </c>
      <c r="L66" s="55">
        <f>IF(Mat_Transport[[#This Row],[MOTIF]]="",0,Mat_Transport[[#This Row],[MONTANT DD ET AUTRES TAXES HTVA]])</f>
        <v>0</v>
      </c>
      <c r="M66" s="56">
        <f>SUM(Mat_Transport[[#This Row],[MONTANT CAF REJETE]:[MONTANT DD ET AUTRES TAXES HTVA REJETE]])</f>
        <v>0</v>
      </c>
      <c r="N66" s="54"/>
      <c r="O66" s="51"/>
      <c r="P66" s="49">
        <f>Mat_Transport[[#This Row],[COÛT TOTAL REALISE]]-Mat_Transport[[#This Row],[COÛT TOTAL REJET]]</f>
        <v>0</v>
      </c>
    </row>
    <row r="67" spans="1:16" ht="15.75" thickBot="1">
      <c r="A67" s="218" t="str">
        <f>IF(ISBLANK(Mat_Transport[[#This Row],[DATE]]),"",ROW(Mat_Transport[[#This Row],[NUM]])-ROW($A$19))</f>
        <v/>
      </c>
      <c r="B67" s="46"/>
      <c r="C67" s="128"/>
      <c r="D67" s="129"/>
      <c r="E67" s="128"/>
      <c r="F67" s="121"/>
      <c r="G67" s="121"/>
      <c r="H67" s="139">
        <f>SUM(Mat_Transport[[#This Row],[MONTANT CAF REALISE ]:[MONTANT DD ET AUTRES TAXES HTVA]])</f>
        <v>0</v>
      </c>
      <c r="I67" s="35"/>
      <c r="J67" s="119"/>
      <c r="K67" s="55">
        <f>IF(Mat_Transport[[#This Row],[MOTIF]]="",0,Mat_Transport[[#This Row],[MONTANT CAF REALISE ]])</f>
        <v>0</v>
      </c>
      <c r="L67" s="55">
        <f>IF(Mat_Transport[[#This Row],[MOTIF]]="",0,Mat_Transport[[#This Row],[MONTANT DD ET AUTRES TAXES HTVA]])</f>
        <v>0</v>
      </c>
      <c r="M67" s="56">
        <f>SUM(Mat_Transport[[#This Row],[MONTANT CAF REJETE]:[MONTANT DD ET AUTRES TAXES HTVA REJETE]])</f>
        <v>0</v>
      </c>
      <c r="N67" s="54"/>
      <c r="O67" s="51"/>
      <c r="P67" s="49">
        <f>Mat_Transport[[#This Row],[COÛT TOTAL REALISE]]-Mat_Transport[[#This Row],[COÛT TOTAL REJET]]</f>
        <v>0</v>
      </c>
    </row>
    <row r="68" spans="1:16" ht="15.75" thickBot="1">
      <c r="A68" s="218" t="str">
        <f>IF(ISBLANK(Mat_Transport[[#This Row],[DATE]]),"",ROW(Mat_Transport[[#This Row],[NUM]])-ROW($A$19))</f>
        <v/>
      </c>
      <c r="B68" s="46"/>
      <c r="C68" s="128"/>
      <c r="D68" s="129"/>
      <c r="E68" s="128"/>
      <c r="F68" s="121"/>
      <c r="G68" s="121"/>
      <c r="H68" s="139">
        <f>SUM(Mat_Transport[[#This Row],[MONTANT CAF REALISE ]:[MONTANT DD ET AUTRES TAXES HTVA]])</f>
        <v>0</v>
      </c>
      <c r="I68" s="35"/>
      <c r="J68" s="119"/>
      <c r="K68" s="55">
        <f>IF(Mat_Transport[[#This Row],[MOTIF]]="",0,Mat_Transport[[#This Row],[MONTANT CAF REALISE ]])</f>
        <v>0</v>
      </c>
      <c r="L68" s="55">
        <f>IF(Mat_Transport[[#This Row],[MOTIF]]="",0,Mat_Transport[[#This Row],[MONTANT DD ET AUTRES TAXES HTVA]])</f>
        <v>0</v>
      </c>
      <c r="M68" s="56">
        <f>SUM(Mat_Transport[[#This Row],[MONTANT CAF REJETE]:[MONTANT DD ET AUTRES TAXES HTVA REJETE]])</f>
        <v>0</v>
      </c>
      <c r="N68" s="54"/>
      <c r="O68" s="51"/>
      <c r="P68" s="49">
        <f>Mat_Transport[[#This Row],[COÛT TOTAL REALISE]]-Mat_Transport[[#This Row],[COÛT TOTAL REJET]]</f>
        <v>0</v>
      </c>
    </row>
    <row r="69" spans="1:16" ht="15.75" thickBot="1">
      <c r="A69" s="218" t="str">
        <f>IF(ISBLANK(Mat_Transport[[#This Row],[DATE]]),"",ROW(Mat_Transport[[#This Row],[NUM]])-ROW($A$19))</f>
        <v/>
      </c>
      <c r="B69" s="46"/>
      <c r="C69" s="128"/>
      <c r="D69" s="129"/>
      <c r="E69" s="128"/>
      <c r="F69" s="121"/>
      <c r="G69" s="121"/>
      <c r="H69" s="139">
        <f>SUM(Mat_Transport[[#This Row],[MONTANT CAF REALISE ]:[MONTANT DD ET AUTRES TAXES HTVA]])</f>
        <v>0</v>
      </c>
      <c r="I69" s="35"/>
      <c r="J69" s="119"/>
      <c r="K69" s="55">
        <f>IF(Mat_Transport[[#This Row],[MOTIF]]="",0,Mat_Transport[[#This Row],[MONTANT CAF REALISE ]])</f>
        <v>0</v>
      </c>
      <c r="L69" s="55">
        <f>IF(Mat_Transport[[#This Row],[MOTIF]]="",0,Mat_Transport[[#This Row],[MONTANT DD ET AUTRES TAXES HTVA]])</f>
        <v>0</v>
      </c>
      <c r="M69" s="56">
        <f>SUM(Mat_Transport[[#This Row],[MONTANT CAF REJETE]:[MONTANT DD ET AUTRES TAXES HTVA REJETE]])</f>
        <v>0</v>
      </c>
      <c r="N69" s="54"/>
      <c r="O69" s="51"/>
      <c r="P69" s="49">
        <f>Mat_Transport[[#This Row],[COÛT TOTAL REALISE]]-Mat_Transport[[#This Row],[COÛT TOTAL REJET]]</f>
        <v>0</v>
      </c>
    </row>
    <row r="70" spans="1:16" ht="15.75" thickBot="1">
      <c r="A70" s="218" t="str">
        <f>IF(ISBLANK(Mat_Transport[[#This Row],[DATE]]),"",ROW(Mat_Transport[[#This Row],[NUM]])-ROW($A$19))</f>
        <v/>
      </c>
      <c r="B70" s="46"/>
      <c r="C70" s="128"/>
      <c r="D70" s="129"/>
      <c r="E70" s="128"/>
      <c r="F70" s="121"/>
      <c r="G70" s="121"/>
      <c r="H70" s="139">
        <f>SUM(Mat_Transport[[#This Row],[MONTANT CAF REALISE ]:[MONTANT DD ET AUTRES TAXES HTVA]])</f>
        <v>0</v>
      </c>
      <c r="I70" s="35"/>
      <c r="J70" s="119"/>
      <c r="K70" s="55">
        <f>IF(Mat_Transport[[#This Row],[MOTIF]]="",0,Mat_Transport[[#This Row],[MONTANT CAF REALISE ]])</f>
        <v>0</v>
      </c>
      <c r="L70" s="55">
        <f>IF(Mat_Transport[[#This Row],[MOTIF]]="",0,Mat_Transport[[#This Row],[MONTANT DD ET AUTRES TAXES HTVA]])</f>
        <v>0</v>
      </c>
      <c r="M70" s="56">
        <f>SUM(Mat_Transport[[#This Row],[MONTANT CAF REJETE]:[MONTANT DD ET AUTRES TAXES HTVA REJETE]])</f>
        <v>0</v>
      </c>
      <c r="N70" s="54"/>
      <c r="O70" s="51"/>
      <c r="P70" s="49">
        <f>Mat_Transport[[#This Row],[COÛT TOTAL REALISE]]-Mat_Transport[[#This Row],[COÛT TOTAL REJET]]</f>
        <v>0</v>
      </c>
    </row>
    <row r="71" spans="1:16" ht="15.75" thickBot="1">
      <c r="A71" s="218" t="str">
        <f>IF(ISBLANK(Mat_Transport[[#This Row],[DATE]]),"",ROW(Mat_Transport[[#This Row],[NUM]])-ROW($A$19))</f>
        <v/>
      </c>
      <c r="B71" s="46"/>
      <c r="C71" s="128"/>
      <c r="D71" s="129"/>
      <c r="E71" s="128"/>
      <c r="F71" s="121"/>
      <c r="G71" s="121"/>
      <c r="H71" s="139">
        <f>SUM(Mat_Transport[[#This Row],[MONTANT CAF REALISE ]:[MONTANT DD ET AUTRES TAXES HTVA]])</f>
        <v>0</v>
      </c>
      <c r="I71" s="35"/>
      <c r="J71" s="119"/>
      <c r="K71" s="55">
        <f>IF(Mat_Transport[[#This Row],[MOTIF]]="",0,Mat_Transport[[#This Row],[MONTANT CAF REALISE ]])</f>
        <v>0</v>
      </c>
      <c r="L71" s="55">
        <f>IF(Mat_Transport[[#This Row],[MOTIF]]="",0,Mat_Transport[[#This Row],[MONTANT DD ET AUTRES TAXES HTVA]])</f>
        <v>0</v>
      </c>
      <c r="M71" s="56">
        <f>SUM(Mat_Transport[[#This Row],[MONTANT CAF REJETE]:[MONTANT DD ET AUTRES TAXES HTVA REJETE]])</f>
        <v>0</v>
      </c>
      <c r="N71" s="54"/>
      <c r="O71" s="51"/>
      <c r="P71" s="49">
        <f>Mat_Transport[[#This Row],[COÛT TOTAL REALISE]]-Mat_Transport[[#This Row],[COÛT TOTAL REJET]]</f>
        <v>0</v>
      </c>
    </row>
    <row r="72" spans="1:16" ht="15.75" thickBot="1">
      <c r="A72" s="218" t="str">
        <f>IF(ISBLANK(Mat_Transport[[#This Row],[DATE]]),"",ROW(Mat_Transport[[#This Row],[NUM]])-ROW($A$19))</f>
        <v/>
      </c>
      <c r="B72" s="46"/>
      <c r="C72" s="128"/>
      <c r="D72" s="129"/>
      <c r="E72" s="128"/>
      <c r="F72" s="121"/>
      <c r="G72" s="121"/>
      <c r="H72" s="139">
        <f>SUM(Mat_Transport[[#This Row],[MONTANT CAF REALISE ]:[MONTANT DD ET AUTRES TAXES HTVA]])</f>
        <v>0</v>
      </c>
      <c r="I72" s="35"/>
      <c r="J72" s="119"/>
      <c r="K72" s="55">
        <f>IF(Mat_Transport[[#This Row],[MOTIF]]="",0,Mat_Transport[[#This Row],[MONTANT CAF REALISE ]])</f>
        <v>0</v>
      </c>
      <c r="L72" s="55">
        <f>IF(Mat_Transport[[#This Row],[MOTIF]]="",0,Mat_Transport[[#This Row],[MONTANT DD ET AUTRES TAXES HTVA]])</f>
        <v>0</v>
      </c>
      <c r="M72" s="56">
        <f>SUM(Mat_Transport[[#This Row],[MONTANT CAF REJETE]:[MONTANT DD ET AUTRES TAXES HTVA REJETE]])</f>
        <v>0</v>
      </c>
      <c r="N72" s="54"/>
      <c r="O72" s="51"/>
      <c r="P72" s="49">
        <f>Mat_Transport[[#This Row],[COÛT TOTAL REALISE]]-Mat_Transport[[#This Row],[COÛT TOTAL REJET]]</f>
        <v>0</v>
      </c>
    </row>
    <row r="73" spans="1:16" ht="15.75" thickBot="1">
      <c r="A73" s="218" t="str">
        <f>IF(ISBLANK(Mat_Transport[[#This Row],[DATE]]),"",ROW(Mat_Transport[[#This Row],[NUM]])-ROW($A$19))</f>
        <v/>
      </c>
      <c r="B73" s="46"/>
      <c r="C73" s="128"/>
      <c r="D73" s="129"/>
      <c r="E73" s="128"/>
      <c r="F73" s="121"/>
      <c r="G73" s="121"/>
      <c r="H73" s="139">
        <f>SUM(Mat_Transport[[#This Row],[MONTANT CAF REALISE ]:[MONTANT DD ET AUTRES TAXES HTVA]])</f>
        <v>0</v>
      </c>
      <c r="I73" s="35"/>
      <c r="J73" s="119"/>
      <c r="K73" s="55">
        <f>IF(Mat_Transport[[#This Row],[MOTIF]]="",0,Mat_Transport[[#This Row],[MONTANT CAF REALISE ]])</f>
        <v>0</v>
      </c>
      <c r="L73" s="55">
        <f>IF(Mat_Transport[[#This Row],[MOTIF]]="",0,Mat_Transport[[#This Row],[MONTANT DD ET AUTRES TAXES HTVA]])</f>
        <v>0</v>
      </c>
      <c r="M73" s="56">
        <f>SUM(Mat_Transport[[#This Row],[MONTANT CAF REJETE]:[MONTANT DD ET AUTRES TAXES HTVA REJETE]])</f>
        <v>0</v>
      </c>
      <c r="N73" s="54"/>
      <c r="O73" s="51"/>
      <c r="P73" s="49">
        <f>Mat_Transport[[#This Row],[COÛT TOTAL REALISE]]-Mat_Transport[[#This Row],[COÛT TOTAL REJET]]</f>
        <v>0</v>
      </c>
    </row>
    <row r="74" spans="1:16" ht="15.75" thickBot="1">
      <c r="A74" s="218" t="str">
        <f>IF(ISBLANK(Mat_Transport[[#This Row],[DATE]]),"",ROW(Mat_Transport[[#This Row],[NUM]])-ROW($A$19))</f>
        <v/>
      </c>
      <c r="B74" s="46"/>
      <c r="C74" s="128"/>
      <c r="D74" s="129"/>
      <c r="E74" s="128"/>
      <c r="F74" s="121"/>
      <c r="G74" s="121"/>
      <c r="H74" s="139">
        <f>SUM(Mat_Transport[[#This Row],[MONTANT CAF REALISE ]:[MONTANT DD ET AUTRES TAXES HTVA]])</f>
        <v>0</v>
      </c>
      <c r="I74" s="35"/>
      <c r="J74" s="119"/>
      <c r="K74" s="55">
        <f>IF(Mat_Transport[[#This Row],[MOTIF]]="",0,Mat_Transport[[#This Row],[MONTANT CAF REALISE ]])</f>
        <v>0</v>
      </c>
      <c r="L74" s="55">
        <f>IF(Mat_Transport[[#This Row],[MOTIF]]="",0,Mat_Transport[[#This Row],[MONTANT DD ET AUTRES TAXES HTVA]])</f>
        <v>0</v>
      </c>
      <c r="M74" s="56">
        <f>SUM(Mat_Transport[[#This Row],[MONTANT CAF REJETE]:[MONTANT DD ET AUTRES TAXES HTVA REJETE]])</f>
        <v>0</v>
      </c>
      <c r="N74" s="54"/>
      <c r="O74" s="51"/>
      <c r="P74" s="49">
        <f>Mat_Transport[[#This Row],[COÛT TOTAL REALISE]]-Mat_Transport[[#This Row],[COÛT TOTAL REJET]]</f>
        <v>0</v>
      </c>
    </row>
    <row r="75" spans="1:16" ht="15.75" thickBot="1">
      <c r="A75" s="218" t="str">
        <f>IF(ISBLANK(Mat_Transport[[#This Row],[DATE]]),"",ROW(Mat_Transport[[#This Row],[NUM]])-ROW($A$19))</f>
        <v/>
      </c>
      <c r="B75" s="46"/>
      <c r="C75" s="128"/>
      <c r="D75" s="129"/>
      <c r="E75" s="128"/>
      <c r="F75" s="121"/>
      <c r="G75" s="121"/>
      <c r="H75" s="139">
        <f>SUM(Mat_Transport[[#This Row],[MONTANT CAF REALISE ]:[MONTANT DD ET AUTRES TAXES HTVA]])</f>
        <v>0</v>
      </c>
      <c r="I75" s="35"/>
      <c r="J75" s="119"/>
      <c r="K75" s="55">
        <f>IF(Mat_Transport[[#This Row],[MOTIF]]="",0,Mat_Transport[[#This Row],[MONTANT CAF REALISE ]])</f>
        <v>0</v>
      </c>
      <c r="L75" s="55">
        <f>IF(Mat_Transport[[#This Row],[MOTIF]]="",0,Mat_Transport[[#This Row],[MONTANT DD ET AUTRES TAXES HTVA]])</f>
        <v>0</v>
      </c>
      <c r="M75" s="56">
        <f>SUM(Mat_Transport[[#This Row],[MONTANT CAF REJETE]:[MONTANT DD ET AUTRES TAXES HTVA REJETE]])</f>
        <v>0</v>
      </c>
      <c r="N75" s="54"/>
      <c r="O75" s="51"/>
      <c r="P75" s="49">
        <f>Mat_Transport[[#This Row],[COÛT TOTAL REALISE]]-Mat_Transport[[#This Row],[COÛT TOTAL REJET]]</f>
        <v>0</v>
      </c>
    </row>
    <row r="76" spans="1:16" ht="15.75" thickBot="1">
      <c r="A76" s="218" t="str">
        <f>IF(ISBLANK(Mat_Transport[[#This Row],[DATE]]),"",ROW(Mat_Transport[[#This Row],[NUM]])-ROW($A$19))</f>
        <v/>
      </c>
      <c r="B76" s="46"/>
      <c r="C76" s="128"/>
      <c r="D76" s="129"/>
      <c r="E76" s="128"/>
      <c r="F76" s="121"/>
      <c r="G76" s="121"/>
      <c r="H76" s="139">
        <f>SUM(Mat_Transport[[#This Row],[MONTANT CAF REALISE ]:[MONTANT DD ET AUTRES TAXES HTVA]])</f>
        <v>0</v>
      </c>
      <c r="I76" s="35"/>
      <c r="J76" s="119"/>
      <c r="K76" s="55">
        <f>IF(Mat_Transport[[#This Row],[MOTIF]]="",0,Mat_Transport[[#This Row],[MONTANT CAF REALISE ]])</f>
        <v>0</v>
      </c>
      <c r="L76" s="55">
        <f>IF(Mat_Transport[[#This Row],[MOTIF]]="",0,Mat_Transport[[#This Row],[MONTANT DD ET AUTRES TAXES HTVA]])</f>
        <v>0</v>
      </c>
      <c r="M76" s="56">
        <f>SUM(Mat_Transport[[#This Row],[MONTANT CAF REJETE]:[MONTANT DD ET AUTRES TAXES HTVA REJETE]])</f>
        <v>0</v>
      </c>
      <c r="N76" s="54"/>
      <c r="O76" s="51"/>
      <c r="P76" s="49">
        <f>Mat_Transport[[#This Row],[COÛT TOTAL REALISE]]-Mat_Transport[[#This Row],[COÛT TOTAL REJET]]</f>
        <v>0</v>
      </c>
    </row>
    <row r="77" spans="1:16" ht="15.75" thickBot="1">
      <c r="A77" s="218" t="str">
        <f>IF(ISBLANK(Mat_Transport[[#This Row],[DATE]]),"",ROW(Mat_Transport[[#This Row],[NUM]])-ROW($A$19))</f>
        <v/>
      </c>
      <c r="B77" s="46"/>
      <c r="C77" s="128"/>
      <c r="D77" s="129"/>
      <c r="E77" s="128"/>
      <c r="F77" s="121"/>
      <c r="G77" s="121"/>
      <c r="H77" s="139">
        <f>SUM(Mat_Transport[[#This Row],[MONTANT CAF REALISE ]:[MONTANT DD ET AUTRES TAXES HTVA]])</f>
        <v>0</v>
      </c>
      <c r="I77" s="35"/>
      <c r="J77" s="119"/>
      <c r="K77" s="55">
        <f>IF(Mat_Transport[[#This Row],[MOTIF]]="",0,Mat_Transport[[#This Row],[MONTANT CAF REALISE ]])</f>
        <v>0</v>
      </c>
      <c r="L77" s="55">
        <f>IF(Mat_Transport[[#This Row],[MOTIF]]="",0,Mat_Transport[[#This Row],[MONTANT DD ET AUTRES TAXES HTVA]])</f>
        <v>0</v>
      </c>
      <c r="M77" s="56">
        <f>SUM(Mat_Transport[[#This Row],[MONTANT CAF REJETE]:[MONTANT DD ET AUTRES TAXES HTVA REJETE]])</f>
        <v>0</v>
      </c>
      <c r="N77" s="54"/>
      <c r="O77" s="51"/>
      <c r="P77" s="49">
        <f>Mat_Transport[[#This Row],[COÛT TOTAL REALISE]]-Mat_Transport[[#This Row],[COÛT TOTAL REJET]]</f>
        <v>0</v>
      </c>
    </row>
    <row r="78" spans="1:16" ht="15.75" thickBot="1">
      <c r="A78" s="218" t="str">
        <f>IF(ISBLANK(Mat_Transport[[#This Row],[DATE]]),"",ROW(Mat_Transport[[#This Row],[NUM]])-ROW($A$19))</f>
        <v/>
      </c>
      <c r="B78" s="46"/>
      <c r="C78" s="128"/>
      <c r="D78" s="129"/>
      <c r="E78" s="128"/>
      <c r="F78" s="121"/>
      <c r="G78" s="121"/>
      <c r="H78" s="139">
        <f>SUM(Mat_Transport[[#This Row],[MONTANT CAF REALISE ]:[MONTANT DD ET AUTRES TAXES HTVA]])</f>
        <v>0</v>
      </c>
      <c r="I78" s="35"/>
      <c r="J78" s="119"/>
      <c r="K78" s="55">
        <f>IF(Mat_Transport[[#This Row],[MOTIF]]="",0,Mat_Transport[[#This Row],[MONTANT CAF REALISE ]])</f>
        <v>0</v>
      </c>
      <c r="L78" s="55">
        <f>IF(Mat_Transport[[#This Row],[MOTIF]]="",0,Mat_Transport[[#This Row],[MONTANT DD ET AUTRES TAXES HTVA]])</f>
        <v>0</v>
      </c>
      <c r="M78" s="56">
        <f>SUM(Mat_Transport[[#This Row],[MONTANT CAF REJETE]:[MONTANT DD ET AUTRES TAXES HTVA REJETE]])</f>
        <v>0</v>
      </c>
      <c r="N78" s="54"/>
      <c r="O78" s="51"/>
      <c r="P78" s="49">
        <f>Mat_Transport[[#This Row],[COÛT TOTAL REALISE]]-Mat_Transport[[#This Row],[COÛT TOTAL REJET]]</f>
        <v>0</v>
      </c>
    </row>
    <row r="79" spans="1:16" ht="15.75" thickBot="1">
      <c r="A79" s="218" t="str">
        <f>IF(ISBLANK(Mat_Transport[[#This Row],[DATE]]),"",ROW(Mat_Transport[[#This Row],[NUM]])-ROW($A$19))</f>
        <v/>
      </c>
      <c r="B79" s="46"/>
      <c r="C79" s="128"/>
      <c r="D79" s="129"/>
      <c r="E79" s="128"/>
      <c r="F79" s="121"/>
      <c r="G79" s="121"/>
      <c r="H79" s="139">
        <f>SUM(Mat_Transport[[#This Row],[MONTANT CAF REALISE ]:[MONTANT DD ET AUTRES TAXES HTVA]])</f>
        <v>0</v>
      </c>
      <c r="I79" s="35"/>
      <c r="J79" s="119"/>
      <c r="K79" s="55">
        <f>IF(Mat_Transport[[#This Row],[MOTIF]]="",0,Mat_Transport[[#This Row],[MONTANT CAF REALISE ]])</f>
        <v>0</v>
      </c>
      <c r="L79" s="55">
        <f>IF(Mat_Transport[[#This Row],[MOTIF]]="",0,Mat_Transport[[#This Row],[MONTANT DD ET AUTRES TAXES HTVA]])</f>
        <v>0</v>
      </c>
      <c r="M79" s="56">
        <f>SUM(Mat_Transport[[#This Row],[MONTANT CAF REJETE]:[MONTANT DD ET AUTRES TAXES HTVA REJETE]])</f>
        <v>0</v>
      </c>
      <c r="N79" s="54"/>
      <c r="O79" s="51"/>
      <c r="P79" s="49">
        <f>Mat_Transport[[#This Row],[COÛT TOTAL REALISE]]-Mat_Transport[[#This Row],[COÛT TOTAL REJET]]</f>
        <v>0</v>
      </c>
    </row>
    <row r="80" spans="1:16" ht="15.75" thickBot="1">
      <c r="A80" s="218" t="str">
        <f>IF(ISBLANK(Mat_Transport[[#This Row],[DATE]]),"",ROW(Mat_Transport[[#This Row],[NUM]])-ROW($A$19))</f>
        <v/>
      </c>
      <c r="B80" s="46"/>
      <c r="C80" s="128"/>
      <c r="D80" s="129"/>
      <c r="E80" s="128"/>
      <c r="F80" s="121"/>
      <c r="G80" s="121"/>
      <c r="H80" s="139">
        <f>SUM(Mat_Transport[[#This Row],[MONTANT CAF REALISE ]:[MONTANT DD ET AUTRES TAXES HTVA]])</f>
        <v>0</v>
      </c>
      <c r="I80" s="35"/>
      <c r="J80" s="119"/>
      <c r="K80" s="55">
        <f>IF(Mat_Transport[[#This Row],[MOTIF]]="",0,Mat_Transport[[#This Row],[MONTANT CAF REALISE ]])</f>
        <v>0</v>
      </c>
      <c r="L80" s="55">
        <f>IF(Mat_Transport[[#This Row],[MOTIF]]="",0,Mat_Transport[[#This Row],[MONTANT DD ET AUTRES TAXES HTVA]])</f>
        <v>0</v>
      </c>
      <c r="M80" s="56">
        <f>SUM(Mat_Transport[[#This Row],[MONTANT CAF REJETE]:[MONTANT DD ET AUTRES TAXES HTVA REJETE]])</f>
        <v>0</v>
      </c>
      <c r="N80" s="54"/>
      <c r="O80" s="51"/>
      <c r="P80" s="49">
        <f>Mat_Transport[[#This Row],[COÛT TOTAL REALISE]]-Mat_Transport[[#This Row],[COÛT TOTAL REJET]]</f>
        <v>0</v>
      </c>
    </row>
    <row r="81" spans="1:16" ht="15.75" thickBot="1">
      <c r="A81" s="218" t="str">
        <f>IF(ISBLANK(Mat_Transport[[#This Row],[DATE]]),"",ROW(Mat_Transport[[#This Row],[NUM]])-ROW($A$19))</f>
        <v/>
      </c>
      <c r="B81" s="46"/>
      <c r="C81" s="128"/>
      <c r="D81" s="129"/>
      <c r="E81" s="128"/>
      <c r="F81" s="121"/>
      <c r="G81" s="121"/>
      <c r="H81" s="139">
        <f>SUM(Mat_Transport[[#This Row],[MONTANT CAF REALISE ]:[MONTANT DD ET AUTRES TAXES HTVA]])</f>
        <v>0</v>
      </c>
      <c r="I81" s="35"/>
      <c r="J81" s="119"/>
      <c r="K81" s="55">
        <f>IF(Mat_Transport[[#This Row],[MOTIF]]="",0,Mat_Transport[[#This Row],[MONTANT CAF REALISE ]])</f>
        <v>0</v>
      </c>
      <c r="L81" s="55">
        <f>IF(Mat_Transport[[#This Row],[MOTIF]]="",0,Mat_Transport[[#This Row],[MONTANT DD ET AUTRES TAXES HTVA]])</f>
        <v>0</v>
      </c>
      <c r="M81" s="56">
        <f>SUM(Mat_Transport[[#This Row],[MONTANT CAF REJETE]:[MONTANT DD ET AUTRES TAXES HTVA REJETE]])</f>
        <v>0</v>
      </c>
      <c r="N81" s="54"/>
      <c r="O81" s="51"/>
      <c r="P81" s="49">
        <f>Mat_Transport[[#This Row],[COÛT TOTAL REALISE]]-Mat_Transport[[#This Row],[COÛT TOTAL REJET]]</f>
        <v>0</v>
      </c>
    </row>
    <row r="82" spans="1:16" ht="15.75" thickBot="1">
      <c r="A82" s="218" t="str">
        <f>IF(ISBLANK(Mat_Transport[[#This Row],[DATE]]),"",ROW(Mat_Transport[[#This Row],[NUM]])-ROW($A$19))</f>
        <v/>
      </c>
      <c r="B82" s="46"/>
      <c r="C82" s="128"/>
      <c r="D82" s="129"/>
      <c r="E82" s="128"/>
      <c r="F82" s="121"/>
      <c r="G82" s="121"/>
      <c r="H82" s="139">
        <f>SUM(Mat_Transport[[#This Row],[MONTANT CAF REALISE ]:[MONTANT DD ET AUTRES TAXES HTVA]])</f>
        <v>0</v>
      </c>
      <c r="I82" s="35"/>
      <c r="J82" s="119"/>
      <c r="K82" s="55">
        <f>IF(Mat_Transport[[#This Row],[MOTIF]]="",0,Mat_Transport[[#This Row],[MONTANT CAF REALISE ]])</f>
        <v>0</v>
      </c>
      <c r="L82" s="55">
        <f>IF(Mat_Transport[[#This Row],[MOTIF]]="",0,Mat_Transport[[#This Row],[MONTANT DD ET AUTRES TAXES HTVA]])</f>
        <v>0</v>
      </c>
      <c r="M82" s="56">
        <f>SUM(Mat_Transport[[#This Row],[MONTANT CAF REJETE]:[MONTANT DD ET AUTRES TAXES HTVA REJETE]])</f>
        <v>0</v>
      </c>
      <c r="N82" s="54"/>
      <c r="O82" s="51"/>
      <c r="P82" s="49">
        <f>Mat_Transport[[#This Row],[COÛT TOTAL REALISE]]-Mat_Transport[[#This Row],[COÛT TOTAL REJET]]</f>
        <v>0</v>
      </c>
    </row>
    <row r="83" spans="1:16" ht="15.75" thickBot="1">
      <c r="A83" s="218" t="str">
        <f>IF(ISBLANK(Mat_Transport[[#This Row],[DATE]]),"",ROW(Mat_Transport[[#This Row],[NUM]])-ROW($A$19))</f>
        <v/>
      </c>
      <c r="B83" s="46"/>
      <c r="C83" s="128"/>
      <c r="D83" s="129"/>
      <c r="E83" s="128"/>
      <c r="F83" s="121"/>
      <c r="G83" s="121"/>
      <c r="H83" s="139">
        <f>SUM(Mat_Transport[[#This Row],[MONTANT CAF REALISE ]:[MONTANT DD ET AUTRES TAXES HTVA]])</f>
        <v>0</v>
      </c>
      <c r="I83" s="35"/>
      <c r="J83" s="119"/>
      <c r="K83" s="55">
        <f>IF(Mat_Transport[[#This Row],[MOTIF]]="",0,Mat_Transport[[#This Row],[MONTANT CAF REALISE ]])</f>
        <v>0</v>
      </c>
      <c r="L83" s="55">
        <f>IF(Mat_Transport[[#This Row],[MOTIF]]="",0,Mat_Transport[[#This Row],[MONTANT DD ET AUTRES TAXES HTVA]])</f>
        <v>0</v>
      </c>
      <c r="M83" s="56">
        <f>SUM(Mat_Transport[[#This Row],[MONTANT CAF REJETE]:[MONTANT DD ET AUTRES TAXES HTVA REJETE]])</f>
        <v>0</v>
      </c>
      <c r="N83" s="54"/>
      <c r="O83" s="51"/>
      <c r="P83" s="49">
        <f>Mat_Transport[[#This Row],[COÛT TOTAL REALISE]]-Mat_Transport[[#This Row],[COÛT TOTAL REJET]]</f>
        <v>0</v>
      </c>
    </row>
    <row r="84" spans="1:16" ht="15.75" thickBot="1">
      <c r="A84" s="218" t="str">
        <f>IF(ISBLANK(Mat_Transport[[#This Row],[DATE]]),"",ROW(Mat_Transport[[#This Row],[NUM]])-ROW($A$19))</f>
        <v/>
      </c>
      <c r="B84" s="46"/>
      <c r="C84" s="128"/>
      <c r="D84" s="129"/>
      <c r="E84" s="128"/>
      <c r="F84" s="121"/>
      <c r="G84" s="121"/>
      <c r="H84" s="139">
        <f>SUM(Mat_Transport[[#This Row],[MONTANT CAF REALISE ]:[MONTANT DD ET AUTRES TAXES HTVA]])</f>
        <v>0</v>
      </c>
      <c r="I84" s="35"/>
      <c r="J84" s="119"/>
      <c r="K84" s="55">
        <f>IF(Mat_Transport[[#This Row],[MOTIF]]="",0,Mat_Transport[[#This Row],[MONTANT CAF REALISE ]])</f>
        <v>0</v>
      </c>
      <c r="L84" s="55">
        <f>IF(Mat_Transport[[#This Row],[MOTIF]]="",0,Mat_Transport[[#This Row],[MONTANT DD ET AUTRES TAXES HTVA]])</f>
        <v>0</v>
      </c>
      <c r="M84" s="56">
        <f>SUM(Mat_Transport[[#This Row],[MONTANT CAF REJETE]:[MONTANT DD ET AUTRES TAXES HTVA REJETE]])</f>
        <v>0</v>
      </c>
      <c r="N84" s="54"/>
      <c r="O84" s="51"/>
      <c r="P84" s="49">
        <f>Mat_Transport[[#This Row],[COÛT TOTAL REALISE]]-Mat_Transport[[#This Row],[COÛT TOTAL REJET]]</f>
        <v>0</v>
      </c>
    </row>
    <row r="85" spans="1:16" ht="15.75" thickBot="1">
      <c r="A85" s="218" t="str">
        <f>IF(ISBLANK(Mat_Transport[[#This Row],[DATE]]),"",ROW(Mat_Transport[[#This Row],[NUM]])-ROW($A$19))</f>
        <v/>
      </c>
      <c r="B85" s="46"/>
      <c r="C85" s="128"/>
      <c r="D85" s="129"/>
      <c r="E85" s="128"/>
      <c r="F85" s="121"/>
      <c r="G85" s="121"/>
      <c r="H85" s="139">
        <f>SUM(Mat_Transport[[#This Row],[MONTANT CAF REALISE ]:[MONTANT DD ET AUTRES TAXES HTVA]])</f>
        <v>0</v>
      </c>
      <c r="I85" s="35"/>
      <c r="J85" s="119"/>
      <c r="K85" s="55">
        <f>IF(Mat_Transport[[#This Row],[MOTIF]]="",0,Mat_Transport[[#This Row],[MONTANT CAF REALISE ]])</f>
        <v>0</v>
      </c>
      <c r="L85" s="55">
        <f>IF(Mat_Transport[[#This Row],[MOTIF]]="",0,Mat_Transport[[#This Row],[MONTANT DD ET AUTRES TAXES HTVA]])</f>
        <v>0</v>
      </c>
      <c r="M85" s="56">
        <f>SUM(Mat_Transport[[#This Row],[MONTANT CAF REJETE]:[MONTANT DD ET AUTRES TAXES HTVA REJETE]])</f>
        <v>0</v>
      </c>
      <c r="N85" s="54"/>
      <c r="O85" s="51"/>
      <c r="P85" s="49">
        <f>Mat_Transport[[#This Row],[COÛT TOTAL REALISE]]-Mat_Transport[[#This Row],[COÛT TOTAL REJET]]</f>
        <v>0</v>
      </c>
    </row>
    <row r="86" spans="1:16" ht="15.75" thickBot="1">
      <c r="A86" s="218" t="str">
        <f>IF(ISBLANK(Mat_Transport[[#This Row],[DATE]]),"",ROW(Mat_Transport[[#This Row],[NUM]])-ROW($A$19))</f>
        <v/>
      </c>
      <c r="B86" s="46"/>
      <c r="C86" s="128"/>
      <c r="D86" s="129"/>
      <c r="E86" s="128"/>
      <c r="F86" s="121"/>
      <c r="G86" s="121"/>
      <c r="H86" s="139">
        <f>SUM(Mat_Transport[[#This Row],[MONTANT CAF REALISE ]:[MONTANT DD ET AUTRES TAXES HTVA]])</f>
        <v>0</v>
      </c>
      <c r="I86" s="35"/>
      <c r="J86" s="119"/>
      <c r="K86" s="55">
        <f>IF(Mat_Transport[[#This Row],[MOTIF]]="",0,Mat_Transport[[#This Row],[MONTANT CAF REALISE ]])</f>
        <v>0</v>
      </c>
      <c r="L86" s="55">
        <f>IF(Mat_Transport[[#This Row],[MOTIF]]="",0,Mat_Transport[[#This Row],[MONTANT DD ET AUTRES TAXES HTVA]])</f>
        <v>0</v>
      </c>
      <c r="M86" s="56">
        <f>SUM(Mat_Transport[[#This Row],[MONTANT CAF REJETE]:[MONTANT DD ET AUTRES TAXES HTVA REJETE]])</f>
        <v>0</v>
      </c>
      <c r="N86" s="54"/>
      <c r="O86" s="51"/>
      <c r="P86" s="49">
        <f>Mat_Transport[[#This Row],[COÛT TOTAL REALISE]]-Mat_Transport[[#This Row],[COÛT TOTAL REJET]]</f>
        <v>0</v>
      </c>
    </row>
    <row r="87" spans="1:16" ht="15.75" thickBot="1">
      <c r="A87" s="218" t="str">
        <f>IF(ISBLANK(Mat_Transport[[#This Row],[DATE]]),"",ROW(Mat_Transport[[#This Row],[NUM]])-ROW($A$19))</f>
        <v/>
      </c>
      <c r="B87" s="46"/>
      <c r="C87" s="128"/>
      <c r="D87" s="129"/>
      <c r="E87" s="128"/>
      <c r="F87" s="121"/>
      <c r="G87" s="121"/>
      <c r="H87" s="139">
        <f>SUM(Mat_Transport[[#This Row],[MONTANT CAF REALISE ]:[MONTANT DD ET AUTRES TAXES HTVA]])</f>
        <v>0</v>
      </c>
      <c r="I87" s="35"/>
      <c r="J87" s="119"/>
      <c r="K87" s="55">
        <f>IF(Mat_Transport[[#This Row],[MOTIF]]="",0,Mat_Transport[[#This Row],[MONTANT CAF REALISE ]])</f>
        <v>0</v>
      </c>
      <c r="L87" s="55">
        <f>IF(Mat_Transport[[#This Row],[MOTIF]]="",0,Mat_Transport[[#This Row],[MONTANT DD ET AUTRES TAXES HTVA]])</f>
        <v>0</v>
      </c>
      <c r="M87" s="56">
        <f>SUM(Mat_Transport[[#This Row],[MONTANT CAF REJETE]:[MONTANT DD ET AUTRES TAXES HTVA REJETE]])</f>
        <v>0</v>
      </c>
      <c r="N87" s="54"/>
      <c r="O87" s="51"/>
      <c r="P87" s="49">
        <f>Mat_Transport[[#This Row],[COÛT TOTAL REALISE]]-Mat_Transport[[#This Row],[COÛT TOTAL REJET]]</f>
        <v>0</v>
      </c>
    </row>
    <row r="88" spans="1:16" ht="15.75" thickBot="1">
      <c r="A88" s="218" t="str">
        <f>IF(ISBLANK(Mat_Transport[[#This Row],[DATE]]),"",ROW(Mat_Transport[[#This Row],[NUM]])-ROW($A$19))</f>
        <v/>
      </c>
      <c r="B88" s="46"/>
      <c r="C88" s="128"/>
      <c r="D88" s="129"/>
      <c r="E88" s="128"/>
      <c r="F88" s="121"/>
      <c r="G88" s="121"/>
      <c r="H88" s="139">
        <f>SUM(Mat_Transport[[#This Row],[MONTANT CAF REALISE ]:[MONTANT DD ET AUTRES TAXES HTVA]])</f>
        <v>0</v>
      </c>
      <c r="I88" s="35"/>
      <c r="J88" s="119"/>
      <c r="K88" s="55">
        <f>IF(Mat_Transport[[#This Row],[MOTIF]]="",0,Mat_Transport[[#This Row],[MONTANT CAF REALISE ]])</f>
        <v>0</v>
      </c>
      <c r="L88" s="55">
        <f>IF(Mat_Transport[[#This Row],[MOTIF]]="",0,Mat_Transport[[#This Row],[MONTANT DD ET AUTRES TAXES HTVA]])</f>
        <v>0</v>
      </c>
      <c r="M88" s="56">
        <f>SUM(Mat_Transport[[#This Row],[MONTANT CAF REJETE]:[MONTANT DD ET AUTRES TAXES HTVA REJETE]])</f>
        <v>0</v>
      </c>
      <c r="N88" s="54"/>
      <c r="O88" s="51"/>
      <c r="P88" s="49">
        <f>Mat_Transport[[#This Row],[COÛT TOTAL REALISE]]-Mat_Transport[[#This Row],[COÛT TOTAL REJET]]</f>
        <v>0</v>
      </c>
    </row>
    <row r="89" spans="1:16" ht="15.75" thickBot="1">
      <c r="A89" s="218" t="str">
        <f>IF(ISBLANK(Mat_Transport[[#This Row],[DATE]]),"",ROW(Mat_Transport[[#This Row],[NUM]])-ROW($A$19))</f>
        <v/>
      </c>
      <c r="B89" s="46"/>
      <c r="C89" s="128"/>
      <c r="D89" s="129"/>
      <c r="E89" s="128"/>
      <c r="F89" s="121"/>
      <c r="G89" s="121"/>
      <c r="H89" s="139">
        <f>SUM(Mat_Transport[[#This Row],[MONTANT CAF REALISE ]:[MONTANT DD ET AUTRES TAXES HTVA]])</f>
        <v>0</v>
      </c>
      <c r="I89" s="35"/>
      <c r="J89" s="119"/>
      <c r="K89" s="55">
        <f>IF(Mat_Transport[[#This Row],[MOTIF]]="",0,Mat_Transport[[#This Row],[MONTANT CAF REALISE ]])</f>
        <v>0</v>
      </c>
      <c r="L89" s="55">
        <f>IF(Mat_Transport[[#This Row],[MOTIF]]="",0,Mat_Transport[[#This Row],[MONTANT DD ET AUTRES TAXES HTVA]])</f>
        <v>0</v>
      </c>
      <c r="M89" s="56">
        <f>SUM(Mat_Transport[[#This Row],[MONTANT CAF REJETE]:[MONTANT DD ET AUTRES TAXES HTVA REJETE]])</f>
        <v>0</v>
      </c>
      <c r="N89" s="54"/>
      <c r="O89" s="51"/>
      <c r="P89" s="49">
        <f>Mat_Transport[[#This Row],[COÛT TOTAL REALISE]]-Mat_Transport[[#This Row],[COÛT TOTAL REJET]]</f>
        <v>0</v>
      </c>
    </row>
    <row r="90" spans="1:16" ht="15.75" thickBot="1">
      <c r="A90" s="218" t="str">
        <f>IF(ISBLANK(Mat_Transport[[#This Row],[DATE]]),"",ROW(Mat_Transport[[#This Row],[NUM]])-ROW($A$19))</f>
        <v/>
      </c>
      <c r="B90" s="46"/>
      <c r="C90" s="128"/>
      <c r="D90" s="129"/>
      <c r="E90" s="128"/>
      <c r="F90" s="121"/>
      <c r="G90" s="121"/>
      <c r="H90" s="139">
        <f>SUM(Mat_Transport[[#This Row],[MONTANT CAF REALISE ]:[MONTANT DD ET AUTRES TAXES HTVA]])</f>
        <v>0</v>
      </c>
      <c r="I90" s="35"/>
      <c r="J90" s="119"/>
      <c r="K90" s="55">
        <f>IF(Mat_Transport[[#This Row],[MOTIF]]="",0,Mat_Transport[[#This Row],[MONTANT CAF REALISE ]])</f>
        <v>0</v>
      </c>
      <c r="L90" s="55">
        <f>IF(Mat_Transport[[#This Row],[MOTIF]]="",0,Mat_Transport[[#This Row],[MONTANT DD ET AUTRES TAXES HTVA]])</f>
        <v>0</v>
      </c>
      <c r="M90" s="56">
        <f>SUM(Mat_Transport[[#This Row],[MONTANT CAF REJETE]:[MONTANT DD ET AUTRES TAXES HTVA REJETE]])</f>
        <v>0</v>
      </c>
      <c r="N90" s="54"/>
      <c r="O90" s="51"/>
      <c r="P90" s="49">
        <f>Mat_Transport[[#This Row],[COÛT TOTAL REALISE]]-Mat_Transport[[#This Row],[COÛT TOTAL REJET]]</f>
        <v>0</v>
      </c>
    </row>
    <row r="91" spans="1:16" ht="15.75" thickBot="1">
      <c r="A91" s="218" t="str">
        <f>IF(ISBLANK(Mat_Transport[[#This Row],[DATE]]),"",ROW(Mat_Transport[[#This Row],[NUM]])-ROW($A$19))</f>
        <v/>
      </c>
      <c r="B91" s="46"/>
      <c r="C91" s="128"/>
      <c r="D91" s="129"/>
      <c r="E91" s="128"/>
      <c r="F91" s="121"/>
      <c r="G91" s="121"/>
      <c r="H91" s="139">
        <f>SUM(Mat_Transport[[#This Row],[MONTANT CAF REALISE ]:[MONTANT DD ET AUTRES TAXES HTVA]])</f>
        <v>0</v>
      </c>
      <c r="I91" s="35"/>
      <c r="J91" s="119"/>
      <c r="K91" s="55">
        <f>IF(Mat_Transport[[#This Row],[MOTIF]]="",0,Mat_Transport[[#This Row],[MONTANT CAF REALISE ]])</f>
        <v>0</v>
      </c>
      <c r="L91" s="55">
        <f>IF(Mat_Transport[[#This Row],[MOTIF]]="",0,Mat_Transport[[#This Row],[MONTANT DD ET AUTRES TAXES HTVA]])</f>
        <v>0</v>
      </c>
      <c r="M91" s="56">
        <f>SUM(Mat_Transport[[#This Row],[MONTANT CAF REJETE]:[MONTANT DD ET AUTRES TAXES HTVA REJETE]])</f>
        <v>0</v>
      </c>
      <c r="N91" s="54"/>
      <c r="O91" s="51"/>
      <c r="P91" s="49">
        <f>Mat_Transport[[#This Row],[COÛT TOTAL REALISE]]-Mat_Transport[[#This Row],[COÛT TOTAL REJET]]</f>
        <v>0</v>
      </c>
    </row>
    <row r="92" spans="1:16" ht="15.75" thickBot="1">
      <c r="A92" s="218" t="str">
        <f>IF(ISBLANK(Mat_Transport[[#This Row],[DATE]]),"",ROW(Mat_Transport[[#This Row],[NUM]])-ROW($A$19))</f>
        <v/>
      </c>
      <c r="B92" s="46"/>
      <c r="C92" s="128"/>
      <c r="D92" s="129"/>
      <c r="E92" s="128"/>
      <c r="F92" s="121"/>
      <c r="G92" s="121"/>
      <c r="H92" s="139">
        <f>SUM(Mat_Transport[[#This Row],[MONTANT CAF REALISE ]:[MONTANT DD ET AUTRES TAXES HTVA]])</f>
        <v>0</v>
      </c>
      <c r="I92" s="35"/>
      <c r="J92" s="119"/>
      <c r="K92" s="55">
        <f>IF(Mat_Transport[[#This Row],[MOTIF]]="",0,Mat_Transport[[#This Row],[MONTANT CAF REALISE ]])</f>
        <v>0</v>
      </c>
      <c r="L92" s="55">
        <f>IF(Mat_Transport[[#This Row],[MOTIF]]="",0,Mat_Transport[[#This Row],[MONTANT DD ET AUTRES TAXES HTVA]])</f>
        <v>0</v>
      </c>
      <c r="M92" s="56">
        <f>SUM(Mat_Transport[[#This Row],[MONTANT CAF REJETE]:[MONTANT DD ET AUTRES TAXES HTVA REJETE]])</f>
        <v>0</v>
      </c>
      <c r="N92" s="54"/>
      <c r="O92" s="51"/>
      <c r="P92" s="49">
        <f>Mat_Transport[[#This Row],[COÛT TOTAL REALISE]]-Mat_Transport[[#This Row],[COÛT TOTAL REJET]]</f>
        <v>0</v>
      </c>
    </row>
    <row r="93" spans="1:16" ht="15.75" thickBot="1">
      <c r="A93" s="218" t="str">
        <f>IF(ISBLANK(Mat_Transport[[#This Row],[DATE]]),"",ROW(Mat_Transport[[#This Row],[NUM]])-ROW($A$19))</f>
        <v/>
      </c>
      <c r="B93" s="46"/>
      <c r="C93" s="128"/>
      <c r="D93" s="129"/>
      <c r="E93" s="128"/>
      <c r="F93" s="121"/>
      <c r="G93" s="121"/>
      <c r="H93" s="139">
        <f>SUM(Mat_Transport[[#This Row],[MONTANT CAF REALISE ]:[MONTANT DD ET AUTRES TAXES HTVA]])</f>
        <v>0</v>
      </c>
      <c r="I93" s="35"/>
      <c r="J93" s="119"/>
      <c r="K93" s="55">
        <f>IF(Mat_Transport[[#This Row],[MOTIF]]="",0,Mat_Transport[[#This Row],[MONTANT CAF REALISE ]])</f>
        <v>0</v>
      </c>
      <c r="L93" s="55">
        <f>IF(Mat_Transport[[#This Row],[MOTIF]]="",0,Mat_Transport[[#This Row],[MONTANT DD ET AUTRES TAXES HTVA]])</f>
        <v>0</v>
      </c>
      <c r="M93" s="56">
        <f>SUM(Mat_Transport[[#This Row],[MONTANT CAF REJETE]:[MONTANT DD ET AUTRES TAXES HTVA REJETE]])</f>
        <v>0</v>
      </c>
      <c r="N93" s="54"/>
      <c r="O93" s="51"/>
      <c r="P93" s="49">
        <f>Mat_Transport[[#This Row],[COÛT TOTAL REALISE]]-Mat_Transport[[#This Row],[COÛT TOTAL REJET]]</f>
        <v>0</v>
      </c>
    </row>
    <row r="94" spans="1:16" ht="15.75" thickBot="1">
      <c r="A94" s="218" t="str">
        <f>IF(ISBLANK(Mat_Transport[[#This Row],[DATE]]),"",ROW(Mat_Transport[[#This Row],[NUM]])-ROW($A$19))</f>
        <v/>
      </c>
      <c r="B94" s="46"/>
      <c r="C94" s="128"/>
      <c r="D94" s="129"/>
      <c r="E94" s="128"/>
      <c r="F94" s="121"/>
      <c r="G94" s="121"/>
      <c r="H94" s="139">
        <f>SUM(Mat_Transport[[#This Row],[MONTANT CAF REALISE ]:[MONTANT DD ET AUTRES TAXES HTVA]])</f>
        <v>0</v>
      </c>
      <c r="I94" s="35"/>
      <c r="J94" s="119"/>
      <c r="K94" s="55">
        <f>IF(Mat_Transport[[#This Row],[MOTIF]]="",0,Mat_Transport[[#This Row],[MONTANT CAF REALISE ]])</f>
        <v>0</v>
      </c>
      <c r="L94" s="55">
        <f>IF(Mat_Transport[[#This Row],[MOTIF]]="",0,Mat_Transport[[#This Row],[MONTANT DD ET AUTRES TAXES HTVA]])</f>
        <v>0</v>
      </c>
      <c r="M94" s="56">
        <f>SUM(Mat_Transport[[#This Row],[MONTANT CAF REJETE]:[MONTANT DD ET AUTRES TAXES HTVA REJETE]])</f>
        <v>0</v>
      </c>
      <c r="N94" s="54"/>
      <c r="O94" s="51"/>
      <c r="P94" s="49">
        <f>Mat_Transport[[#This Row],[COÛT TOTAL REALISE]]-Mat_Transport[[#This Row],[COÛT TOTAL REJET]]</f>
        <v>0</v>
      </c>
    </row>
    <row r="95" spans="1:16" ht="15.75" thickBot="1">
      <c r="A95" s="218" t="str">
        <f>IF(ISBLANK(Mat_Transport[[#This Row],[DATE]]),"",ROW(Mat_Transport[[#This Row],[NUM]])-ROW($A$19))</f>
        <v/>
      </c>
      <c r="B95" s="46"/>
      <c r="C95" s="128"/>
      <c r="D95" s="129"/>
      <c r="E95" s="128"/>
      <c r="F95" s="121"/>
      <c r="G95" s="121"/>
      <c r="H95" s="139">
        <f>SUM(Mat_Transport[[#This Row],[MONTANT CAF REALISE ]:[MONTANT DD ET AUTRES TAXES HTVA]])</f>
        <v>0</v>
      </c>
      <c r="I95" s="35"/>
      <c r="J95" s="119"/>
      <c r="K95" s="55">
        <f>IF(Mat_Transport[[#This Row],[MOTIF]]="",0,Mat_Transport[[#This Row],[MONTANT CAF REALISE ]])</f>
        <v>0</v>
      </c>
      <c r="L95" s="55">
        <f>IF(Mat_Transport[[#This Row],[MOTIF]]="",0,Mat_Transport[[#This Row],[MONTANT DD ET AUTRES TAXES HTVA]])</f>
        <v>0</v>
      </c>
      <c r="M95" s="56">
        <f>SUM(Mat_Transport[[#This Row],[MONTANT CAF REJETE]:[MONTANT DD ET AUTRES TAXES HTVA REJETE]])</f>
        <v>0</v>
      </c>
      <c r="N95" s="54"/>
      <c r="O95" s="51"/>
      <c r="P95" s="49">
        <f>Mat_Transport[[#This Row],[COÛT TOTAL REALISE]]-Mat_Transport[[#This Row],[COÛT TOTAL REJET]]</f>
        <v>0</v>
      </c>
    </row>
    <row r="96" spans="1:16" ht="15.75" thickBot="1">
      <c r="A96" s="218" t="str">
        <f>IF(ISBLANK(Mat_Transport[[#This Row],[DATE]]),"",ROW(Mat_Transport[[#This Row],[NUM]])-ROW($A$19))</f>
        <v/>
      </c>
      <c r="B96" s="46"/>
      <c r="C96" s="128"/>
      <c r="D96" s="129"/>
      <c r="E96" s="128"/>
      <c r="F96" s="121"/>
      <c r="G96" s="121"/>
      <c r="H96" s="139">
        <f>SUM(Mat_Transport[[#This Row],[MONTANT CAF REALISE ]:[MONTANT DD ET AUTRES TAXES HTVA]])</f>
        <v>0</v>
      </c>
      <c r="I96" s="35"/>
      <c r="J96" s="119"/>
      <c r="K96" s="55">
        <f>IF(Mat_Transport[[#This Row],[MOTIF]]="",0,Mat_Transport[[#This Row],[MONTANT CAF REALISE ]])</f>
        <v>0</v>
      </c>
      <c r="L96" s="55">
        <f>IF(Mat_Transport[[#This Row],[MOTIF]]="",0,Mat_Transport[[#This Row],[MONTANT DD ET AUTRES TAXES HTVA]])</f>
        <v>0</v>
      </c>
      <c r="M96" s="56">
        <f>SUM(Mat_Transport[[#This Row],[MONTANT CAF REJETE]:[MONTANT DD ET AUTRES TAXES HTVA REJETE]])</f>
        <v>0</v>
      </c>
      <c r="N96" s="54"/>
      <c r="O96" s="51"/>
      <c r="P96" s="49">
        <f>Mat_Transport[[#This Row],[COÛT TOTAL REALISE]]-Mat_Transport[[#This Row],[COÛT TOTAL REJET]]</f>
        <v>0</v>
      </c>
    </row>
    <row r="97" spans="1:16" ht="15.75" thickBot="1">
      <c r="A97" s="218" t="str">
        <f>IF(ISBLANK(Mat_Transport[[#This Row],[DATE]]),"",ROW(Mat_Transport[[#This Row],[NUM]])-ROW($A$19))</f>
        <v/>
      </c>
      <c r="B97" s="46"/>
      <c r="C97" s="128"/>
      <c r="D97" s="129"/>
      <c r="E97" s="128"/>
      <c r="F97" s="121"/>
      <c r="G97" s="121"/>
      <c r="H97" s="139">
        <f>SUM(Mat_Transport[[#This Row],[MONTANT CAF REALISE ]:[MONTANT DD ET AUTRES TAXES HTVA]])</f>
        <v>0</v>
      </c>
      <c r="I97" s="35"/>
      <c r="J97" s="119"/>
      <c r="K97" s="55">
        <f>IF(Mat_Transport[[#This Row],[MOTIF]]="",0,Mat_Transport[[#This Row],[MONTANT CAF REALISE ]])</f>
        <v>0</v>
      </c>
      <c r="L97" s="55">
        <f>IF(Mat_Transport[[#This Row],[MOTIF]]="",0,Mat_Transport[[#This Row],[MONTANT DD ET AUTRES TAXES HTVA]])</f>
        <v>0</v>
      </c>
      <c r="M97" s="56">
        <f>SUM(Mat_Transport[[#This Row],[MONTANT CAF REJETE]:[MONTANT DD ET AUTRES TAXES HTVA REJETE]])</f>
        <v>0</v>
      </c>
      <c r="N97" s="54"/>
      <c r="O97" s="51"/>
      <c r="P97" s="49">
        <f>Mat_Transport[[#This Row],[COÛT TOTAL REALISE]]-Mat_Transport[[#This Row],[COÛT TOTAL REJET]]</f>
        <v>0</v>
      </c>
    </row>
    <row r="98" spans="1:16" ht="15.75" thickBot="1">
      <c r="A98" s="218" t="str">
        <f>IF(ISBLANK(Mat_Transport[[#This Row],[DATE]]),"",ROW(Mat_Transport[[#This Row],[NUM]])-ROW($A$19))</f>
        <v/>
      </c>
      <c r="B98" s="46"/>
      <c r="C98" s="128"/>
      <c r="D98" s="129"/>
      <c r="E98" s="128"/>
      <c r="F98" s="121"/>
      <c r="G98" s="121"/>
      <c r="H98" s="139">
        <f>SUM(Mat_Transport[[#This Row],[MONTANT CAF REALISE ]:[MONTANT DD ET AUTRES TAXES HTVA]])</f>
        <v>0</v>
      </c>
      <c r="I98" s="35"/>
      <c r="J98" s="119"/>
      <c r="K98" s="55">
        <f>IF(Mat_Transport[[#This Row],[MOTIF]]="",0,Mat_Transport[[#This Row],[MONTANT CAF REALISE ]])</f>
        <v>0</v>
      </c>
      <c r="L98" s="55">
        <f>IF(Mat_Transport[[#This Row],[MOTIF]]="",0,Mat_Transport[[#This Row],[MONTANT DD ET AUTRES TAXES HTVA]])</f>
        <v>0</v>
      </c>
      <c r="M98" s="56">
        <f>SUM(Mat_Transport[[#This Row],[MONTANT CAF REJETE]:[MONTANT DD ET AUTRES TAXES HTVA REJETE]])</f>
        <v>0</v>
      </c>
      <c r="N98" s="54"/>
      <c r="O98" s="51"/>
      <c r="P98" s="49">
        <f>Mat_Transport[[#This Row],[COÛT TOTAL REALISE]]-Mat_Transport[[#This Row],[COÛT TOTAL REJET]]</f>
        <v>0</v>
      </c>
    </row>
    <row r="99" spans="1:16" ht="15.75" thickBot="1">
      <c r="A99" s="218" t="str">
        <f>IF(ISBLANK(Mat_Transport[[#This Row],[DATE]]),"",ROW(Mat_Transport[[#This Row],[NUM]])-ROW($A$19))</f>
        <v/>
      </c>
      <c r="B99" s="46"/>
      <c r="C99" s="128"/>
      <c r="D99" s="129"/>
      <c r="E99" s="128"/>
      <c r="F99" s="121"/>
      <c r="G99" s="121"/>
      <c r="H99" s="139">
        <f>SUM(Mat_Transport[[#This Row],[MONTANT CAF REALISE ]:[MONTANT DD ET AUTRES TAXES HTVA]])</f>
        <v>0</v>
      </c>
      <c r="I99" s="35"/>
      <c r="J99" s="119"/>
      <c r="K99" s="55">
        <f>IF(Mat_Transport[[#This Row],[MOTIF]]="",0,Mat_Transport[[#This Row],[MONTANT CAF REALISE ]])</f>
        <v>0</v>
      </c>
      <c r="L99" s="55">
        <f>IF(Mat_Transport[[#This Row],[MOTIF]]="",0,Mat_Transport[[#This Row],[MONTANT DD ET AUTRES TAXES HTVA]])</f>
        <v>0</v>
      </c>
      <c r="M99" s="56">
        <f>SUM(Mat_Transport[[#This Row],[MONTANT CAF REJETE]:[MONTANT DD ET AUTRES TAXES HTVA REJETE]])</f>
        <v>0</v>
      </c>
      <c r="N99" s="54"/>
      <c r="O99" s="51"/>
      <c r="P99" s="49">
        <f>Mat_Transport[[#This Row],[COÛT TOTAL REALISE]]-Mat_Transport[[#This Row],[COÛT TOTAL REJET]]</f>
        <v>0</v>
      </c>
    </row>
    <row r="100" spans="1:16" ht="15.75" thickBot="1">
      <c r="A100" s="218" t="str">
        <f>IF(ISBLANK(Mat_Transport[[#This Row],[DATE]]),"",ROW(Mat_Transport[[#This Row],[NUM]])-ROW($A$19))</f>
        <v/>
      </c>
      <c r="B100" s="46"/>
      <c r="C100" s="128"/>
      <c r="D100" s="129"/>
      <c r="E100" s="128"/>
      <c r="F100" s="121"/>
      <c r="G100" s="121"/>
      <c r="H100" s="139">
        <f>SUM(Mat_Transport[[#This Row],[MONTANT CAF REALISE ]:[MONTANT DD ET AUTRES TAXES HTVA]])</f>
        <v>0</v>
      </c>
      <c r="I100" s="35"/>
      <c r="J100" s="119"/>
      <c r="K100" s="55">
        <f>IF(Mat_Transport[[#This Row],[MOTIF]]="",0,Mat_Transport[[#This Row],[MONTANT CAF REALISE ]])</f>
        <v>0</v>
      </c>
      <c r="L100" s="55">
        <f>IF(Mat_Transport[[#This Row],[MOTIF]]="",0,Mat_Transport[[#This Row],[MONTANT DD ET AUTRES TAXES HTVA]])</f>
        <v>0</v>
      </c>
      <c r="M100" s="56">
        <f>SUM(Mat_Transport[[#This Row],[MONTANT CAF REJETE]:[MONTANT DD ET AUTRES TAXES HTVA REJETE]])</f>
        <v>0</v>
      </c>
      <c r="N100" s="54"/>
      <c r="O100" s="51"/>
      <c r="P100" s="49">
        <f>Mat_Transport[[#This Row],[COÛT TOTAL REALISE]]-Mat_Transport[[#This Row],[COÛT TOTAL REJET]]</f>
        <v>0</v>
      </c>
    </row>
    <row r="101" spans="1:16" ht="15.75" thickBot="1">
      <c r="A101" s="218" t="str">
        <f>IF(ISBLANK(Mat_Transport[[#This Row],[DATE]]),"",ROW(Mat_Transport[[#This Row],[NUM]])-ROW($A$19))</f>
        <v/>
      </c>
      <c r="B101" s="46"/>
      <c r="C101" s="128"/>
      <c r="D101" s="129"/>
      <c r="E101" s="128"/>
      <c r="F101" s="121"/>
      <c r="G101" s="121"/>
      <c r="H101" s="139">
        <f>SUM(Mat_Transport[[#This Row],[MONTANT CAF REALISE ]:[MONTANT DD ET AUTRES TAXES HTVA]])</f>
        <v>0</v>
      </c>
      <c r="I101" s="35"/>
      <c r="J101" s="119"/>
      <c r="K101" s="55">
        <f>IF(Mat_Transport[[#This Row],[MOTIF]]="",0,Mat_Transport[[#This Row],[MONTANT CAF REALISE ]])</f>
        <v>0</v>
      </c>
      <c r="L101" s="55">
        <f>IF(Mat_Transport[[#This Row],[MOTIF]]="",0,Mat_Transport[[#This Row],[MONTANT DD ET AUTRES TAXES HTVA]])</f>
        <v>0</v>
      </c>
      <c r="M101" s="56">
        <f>SUM(Mat_Transport[[#This Row],[MONTANT CAF REJETE]:[MONTANT DD ET AUTRES TAXES HTVA REJETE]])</f>
        <v>0</v>
      </c>
      <c r="N101" s="54"/>
      <c r="O101" s="51"/>
      <c r="P101" s="49">
        <f>Mat_Transport[[#This Row],[COÛT TOTAL REALISE]]-Mat_Transport[[#This Row],[COÛT TOTAL REJET]]</f>
        <v>0</v>
      </c>
    </row>
    <row r="102" spans="1:16" ht="15.75" thickBot="1">
      <c r="A102" s="218" t="str">
        <f>IF(ISBLANK(Mat_Transport[[#This Row],[DATE]]),"",ROW(Mat_Transport[[#This Row],[NUM]])-ROW($A$19))</f>
        <v/>
      </c>
      <c r="B102" s="46"/>
      <c r="C102" s="128"/>
      <c r="D102" s="129"/>
      <c r="E102" s="128"/>
      <c r="F102" s="121"/>
      <c r="G102" s="121"/>
      <c r="H102" s="139">
        <f>SUM(Mat_Transport[[#This Row],[MONTANT CAF REALISE ]:[MONTANT DD ET AUTRES TAXES HTVA]])</f>
        <v>0</v>
      </c>
      <c r="I102" s="35"/>
      <c r="J102" s="119"/>
      <c r="K102" s="55">
        <f>IF(Mat_Transport[[#This Row],[MOTIF]]="",0,Mat_Transport[[#This Row],[MONTANT CAF REALISE ]])</f>
        <v>0</v>
      </c>
      <c r="L102" s="55">
        <f>IF(Mat_Transport[[#This Row],[MOTIF]]="",0,Mat_Transport[[#This Row],[MONTANT DD ET AUTRES TAXES HTVA]])</f>
        <v>0</v>
      </c>
      <c r="M102" s="56">
        <f>SUM(Mat_Transport[[#This Row],[MONTANT CAF REJETE]:[MONTANT DD ET AUTRES TAXES HTVA REJETE]])</f>
        <v>0</v>
      </c>
      <c r="N102" s="54"/>
      <c r="O102" s="51"/>
      <c r="P102" s="49">
        <f>Mat_Transport[[#This Row],[COÛT TOTAL REALISE]]-Mat_Transport[[#This Row],[COÛT TOTAL REJET]]</f>
        <v>0</v>
      </c>
    </row>
    <row r="103" spans="1:16" ht="15.75" thickBot="1">
      <c r="A103" s="218" t="str">
        <f>IF(ISBLANK(Mat_Transport[[#This Row],[DATE]]),"",ROW(Mat_Transport[[#This Row],[NUM]])-ROW($A$19))</f>
        <v/>
      </c>
      <c r="B103" s="46"/>
      <c r="C103" s="128"/>
      <c r="D103" s="129"/>
      <c r="E103" s="128"/>
      <c r="F103" s="121"/>
      <c r="G103" s="121"/>
      <c r="H103" s="139">
        <f>SUM(Mat_Transport[[#This Row],[MONTANT CAF REALISE ]:[MONTANT DD ET AUTRES TAXES HTVA]])</f>
        <v>0</v>
      </c>
      <c r="I103" s="35"/>
      <c r="J103" s="119"/>
      <c r="K103" s="55">
        <f>IF(Mat_Transport[[#This Row],[MOTIF]]="",0,Mat_Transport[[#This Row],[MONTANT CAF REALISE ]])</f>
        <v>0</v>
      </c>
      <c r="L103" s="55">
        <f>IF(Mat_Transport[[#This Row],[MOTIF]]="",0,Mat_Transport[[#This Row],[MONTANT DD ET AUTRES TAXES HTVA]])</f>
        <v>0</v>
      </c>
      <c r="M103" s="56">
        <f>SUM(Mat_Transport[[#This Row],[MONTANT CAF REJETE]:[MONTANT DD ET AUTRES TAXES HTVA REJETE]])</f>
        <v>0</v>
      </c>
      <c r="N103" s="54"/>
      <c r="O103" s="51"/>
      <c r="P103" s="49">
        <f>Mat_Transport[[#This Row],[COÛT TOTAL REALISE]]-Mat_Transport[[#This Row],[COÛT TOTAL REJET]]</f>
        <v>0</v>
      </c>
    </row>
    <row r="104" spans="1:16" ht="15.75" thickBot="1">
      <c r="A104" s="218" t="str">
        <f>IF(ISBLANK(Mat_Transport[[#This Row],[DATE]]),"",ROW(Mat_Transport[[#This Row],[NUM]])-ROW($A$19))</f>
        <v/>
      </c>
      <c r="B104" s="46"/>
      <c r="C104" s="128"/>
      <c r="D104" s="129"/>
      <c r="E104" s="128"/>
      <c r="F104" s="121"/>
      <c r="G104" s="121"/>
      <c r="H104" s="139">
        <f>SUM(Mat_Transport[[#This Row],[MONTANT CAF REALISE ]:[MONTANT DD ET AUTRES TAXES HTVA]])</f>
        <v>0</v>
      </c>
      <c r="I104" s="35"/>
      <c r="J104" s="119"/>
      <c r="K104" s="55">
        <f>IF(Mat_Transport[[#This Row],[MOTIF]]="",0,Mat_Transport[[#This Row],[MONTANT CAF REALISE ]])</f>
        <v>0</v>
      </c>
      <c r="L104" s="55">
        <f>IF(Mat_Transport[[#This Row],[MOTIF]]="",0,Mat_Transport[[#This Row],[MONTANT DD ET AUTRES TAXES HTVA]])</f>
        <v>0</v>
      </c>
      <c r="M104" s="56">
        <f>SUM(Mat_Transport[[#This Row],[MONTANT CAF REJETE]:[MONTANT DD ET AUTRES TAXES HTVA REJETE]])</f>
        <v>0</v>
      </c>
      <c r="N104" s="54"/>
      <c r="O104" s="51"/>
      <c r="P104" s="49">
        <f>Mat_Transport[[#This Row],[COÛT TOTAL REALISE]]-Mat_Transport[[#This Row],[COÛT TOTAL REJET]]</f>
        <v>0</v>
      </c>
    </row>
    <row r="105" spans="1:16" ht="15.75" thickBot="1">
      <c r="A105" s="218" t="str">
        <f>IF(ISBLANK(Mat_Transport[[#This Row],[DATE]]),"",ROW(Mat_Transport[[#This Row],[NUM]])-ROW($A$19))</f>
        <v/>
      </c>
      <c r="B105" s="46"/>
      <c r="C105" s="128"/>
      <c r="D105" s="129"/>
      <c r="E105" s="128"/>
      <c r="F105" s="121"/>
      <c r="G105" s="121"/>
      <c r="H105" s="139">
        <f>SUM(Mat_Transport[[#This Row],[MONTANT CAF REALISE ]:[MONTANT DD ET AUTRES TAXES HTVA]])</f>
        <v>0</v>
      </c>
      <c r="I105" s="35"/>
      <c r="J105" s="119"/>
      <c r="K105" s="55">
        <f>IF(Mat_Transport[[#This Row],[MOTIF]]="",0,Mat_Transport[[#This Row],[MONTANT CAF REALISE ]])</f>
        <v>0</v>
      </c>
      <c r="L105" s="55">
        <f>IF(Mat_Transport[[#This Row],[MOTIF]]="",0,Mat_Transport[[#This Row],[MONTANT DD ET AUTRES TAXES HTVA]])</f>
        <v>0</v>
      </c>
      <c r="M105" s="56">
        <f>SUM(Mat_Transport[[#This Row],[MONTANT CAF REJETE]:[MONTANT DD ET AUTRES TAXES HTVA REJETE]])</f>
        <v>0</v>
      </c>
      <c r="N105" s="54"/>
      <c r="O105" s="51"/>
      <c r="P105" s="49">
        <f>Mat_Transport[[#This Row],[COÛT TOTAL REALISE]]-Mat_Transport[[#This Row],[COÛT TOTAL REJET]]</f>
        <v>0</v>
      </c>
    </row>
    <row r="106" spans="1:16" ht="15.75" thickBot="1">
      <c r="A106" s="218" t="str">
        <f>IF(ISBLANK(Mat_Transport[[#This Row],[DATE]]),"",ROW(Mat_Transport[[#This Row],[NUM]])-ROW($A$19))</f>
        <v/>
      </c>
      <c r="B106" s="46"/>
      <c r="C106" s="128"/>
      <c r="D106" s="129"/>
      <c r="E106" s="128"/>
      <c r="F106" s="121"/>
      <c r="G106" s="121"/>
      <c r="H106" s="139">
        <f>SUM(Mat_Transport[[#This Row],[MONTANT CAF REALISE ]:[MONTANT DD ET AUTRES TAXES HTVA]])</f>
        <v>0</v>
      </c>
      <c r="I106" s="35"/>
      <c r="J106" s="119"/>
      <c r="K106" s="55">
        <f>IF(Mat_Transport[[#This Row],[MOTIF]]="",0,Mat_Transport[[#This Row],[MONTANT CAF REALISE ]])</f>
        <v>0</v>
      </c>
      <c r="L106" s="55">
        <f>IF(Mat_Transport[[#This Row],[MOTIF]]="",0,Mat_Transport[[#This Row],[MONTANT DD ET AUTRES TAXES HTVA]])</f>
        <v>0</v>
      </c>
      <c r="M106" s="56">
        <f>SUM(Mat_Transport[[#This Row],[MONTANT CAF REJETE]:[MONTANT DD ET AUTRES TAXES HTVA REJETE]])</f>
        <v>0</v>
      </c>
      <c r="N106" s="54"/>
      <c r="O106" s="51"/>
      <c r="P106" s="49">
        <f>Mat_Transport[[#This Row],[COÛT TOTAL REALISE]]-Mat_Transport[[#This Row],[COÛT TOTAL REJET]]</f>
        <v>0</v>
      </c>
    </row>
    <row r="107" spans="1:16" ht="15.75" thickBot="1">
      <c r="A107" s="218" t="str">
        <f>IF(ISBLANK(Mat_Transport[[#This Row],[DATE]]),"",ROW(Mat_Transport[[#This Row],[NUM]])-ROW($A$19))</f>
        <v/>
      </c>
      <c r="B107" s="46"/>
      <c r="C107" s="128"/>
      <c r="D107" s="129"/>
      <c r="E107" s="128"/>
      <c r="F107" s="121"/>
      <c r="G107" s="121"/>
      <c r="H107" s="139">
        <f>SUM(Mat_Transport[[#This Row],[MONTANT CAF REALISE ]:[MONTANT DD ET AUTRES TAXES HTVA]])</f>
        <v>0</v>
      </c>
      <c r="I107" s="35"/>
      <c r="J107" s="119"/>
      <c r="K107" s="55">
        <f>IF(Mat_Transport[[#This Row],[MOTIF]]="",0,Mat_Transport[[#This Row],[MONTANT CAF REALISE ]])</f>
        <v>0</v>
      </c>
      <c r="L107" s="55">
        <f>IF(Mat_Transport[[#This Row],[MOTIF]]="",0,Mat_Transport[[#This Row],[MONTANT DD ET AUTRES TAXES HTVA]])</f>
        <v>0</v>
      </c>
      <c r="M107" s="56">
        <f>SUM(Mat_Transport[[#This Row],[MONTANT CAF REJETE]:[MONTANT DD ET AUTRES TAXES HTVA REJETE]])</f>
        <v>0</v>
      </c>
      <c r="N107" s="54"/>
      <c r="O107" s="51"/>
      <c r="P107" s="49">
        <f>Mat_Transport[[#This Row],[COÛT TOTAL REALISE]]-Mat_Transport[[#This Row],[COÛT TOTAL REJET]]</f>
        <v>0</v>
      </c>
    </row>
    <row r="108" spans="1:16" ht="15.75" thickBot="1">
      <c r="A108" s="218" t="str">
        <f>IF(ISBLANK(Mat_Transport[[#This Row],[DATE]]),"",ROW(Mat_Transport[[#This Row],[NUM]])-ROW($A$19))</f>
        <v/>
      </c>
      <c r="B108" s="46"/>
      <c r="C108" s="128"/>
      <c r="D108" s="129"/>
      <c r="E108" s="128"/>
      <c r="F108" s="121"/>
      <c r="G108" s="121"/>
      <c r="H108" s="139">
        <f>SUM(Mat_Transport[[#This Row],[MONTANT CAF REALISE ]:[MONTANT DD ET AUTRES TAXES HTVA]])</f>
        <v>0</v>
      </c>
      <c r="I108" s="35"/>
      <c r="J108" s="119"/>
      <c r="K108" s="55">
        <f>IF(Mat_Transport[[#This Row],[MOTIF]]="",0,Mat_Transport[[#This Row],[MONTANT CAF REALISE ]])</f>
        <v>0</v>
      </c>
      <c r="L108" s="55">
        <f>IF(Mat_Transport[[#This Row],[MOTIF]]="",0,Mat_Transport[[#This Row],[MONTANT DD ET AUTRES TAXES HTVA]])</f>
        <v>0</v>
      </c>
      <c r="M108" s="56">
        <f>SUM(Mat_Transport[[#This Row],[MONTANT CAF REJETE]:[MONTANT DD ET AUTRES TAXES HTVA REJETE]])</f>
        <v>0</v>
      </c>
      <c r="N108" s="54"/>
      <c r="O108" s="51"/>
      <c r="P108" s="49">
        <f>Mat_Transport[[#This Row],[COÛT TOTAL REALISE]]-Mat_Transport[[#This Row],[COÛT TOTAL REJET]]</f>
        <v>0</v>
      </c>
    </row>
    <row r="109" spans="1:16" ht="15.75" thickBot="1">
      <c r="A109" s="218" t="str">
        <f>IF(ISBLANK(Mat_Transport[[#This Row],[DATE]]),"",ROW(Mat_Transport[[#This Row],[NUM]])-ROW($A$19))</f>
        <v/>
      </c>
      <c r="B109" s="46"/>
      <c r="C109" s="128"/>
      <c r="D109" s="129"/>
      <c r="E109" s="128"/>
      <c r="F109" s="121"/>
      <c r="G109" s="121"/>
      <c r="H109" s="139">
        <f>SUM(Mat_Transport[[#This Row],[MONTANT CAF REALISE ]:[MONTANT DD ET AUTRES TAXES HTVA]])</f>
        <v>0</v>
      </c>
      <c r="I109" s="35"/>
      <c r="J109" s="119"/>
      <c r="K109" s="55">
        <f>IF(Mat_Transport[[#This Row],[MOTIF]]="",0,Mat_Transport[[#This Row],[MONTANT CAF REALISE ]])</f>
        <v>0</v>
      </c>
      <c r="L109" s="55">
        <f>IF(Mat_Transport[[#This Row],[MOTIF]]="",0,Mat_Transport[[#This Row],[MONTANT DD ET AUTRES TAXES HTVA]])</f>
        <v>0</v>
      </c>
      <c r="M109" s="56">
        <f>SUM(Mat_Transport[[#This Row],[MONTANT CAF REJETE]:[MONTANT DD ET AUTRES TAXES HTVA REJETE]])</f>
        <v>0</v>
      </c>
      <c r="N109" s="54"/>
      <c r="O109" s="51"/>
      <c r="P109" s="49">
        <f>Mat_Transport[[#This Row],[COÛT TOTAL REALISE]]-Mat_Transport[[#This Row],[COÛT TOTAL REJET]]</f>
        <v>0</v>
      </c>
    </row>
    <row r="110" spans="1:16" ht="15.75" thickBot="1">
      <c r="A110" s="218" t="str">
        <f>IF(ISBLANK(Mat_Transport[[#This Row],[DATE]]),"",ROW(Mat_Transport[[#This Row],[NUM]])-ROW($A$19))</f>
        <v/>
      </c>
      <c r="B110" s="46"/>
      <c r="C110" s="128"/>
      <c r="D110" s="129"/>
      <c r="E110" s="128"/>
      <c r="F110" s="121"/>
      <c r="G110" s="121"/>
      <c r="H110" s="139">
        <f>SUM(Mat_Transport[[#This Row],[MONTANT CAF REALISE ]:[MONTANT DD ET AUTRES TAXES HTVA]])</f>
        <v>0</v>
      </c>
      <c r="I110" s="35"/>
      <c r="J110" s="119"/>
      <c r="K110" s="55">
        <f>IF(Mat_Transport[[#This Row],[MOTIF]]="",0,Mat_Transport[[#This Row],[MONTANT CAF REALISE ]])</f>
        <v>0</v>
      </c>
      <c r="L110" s="55">
        <f>IF(Mat_Transport[[#This Row],[MOTIF]]="",0,Mat_Transport[[#This Row],[MONTANT DD ET AUTRES TAXES HTVA]])</f>
        <v>0</v>
      </c>
      <c r="M110" s="56">
        <f>SUM(Mat_Transport[[#This Row],[MONTANT CAF REJETE]:[MONTANT DD ET AUTRES TAXES HTVA REJETE]])</f>
        <v>0</v>
      </c>
      <c r="N110" s="54"/>
      <c r="O110" s="51"/>
      <c r="P110" s="49">
        <f>Mat_Transport[[#This Row],[COÛT TOTAL REALISE]]-Mat_Transport[[#This Row],[COÛT TOTAL REJET]]</f>
        <v>0</v>
      </c>
    </row>
    <row r="111" spans="1:16" ht="15.75" thickBot="1">
      <c r="A111" s="218" t="str">
        <f>IF(ISBLANK(Mat_Transport[[#This Row],[DATE]]),"",ROW(Mat_Transport[[#This Row],[NUM]])-ROW($A$19))</f>
        <v/>
      </c>
      <c r="B111" s="46"/>
      <c r="C111" s="128"/>
      <c r="D111" s="129"/>
      <c r="E111" s="128"/>
      <c r="F111" s="121"/>
      <c r="G111" s="121"/>
      <c r="H111" s="139">
        <f>SUM(Mat_Transport[[#This Row],[MONTANT CAF REALISE ]:[MONTANT DD ET AUTRES TAXES HTVA]])</f>
        <v>0</v>
      </c>
      <c r="I111" s="35"/>
      <c r="J111" s="119"/>
      <c r="K111" s="55">
        <f>IF(Mat_Transport[[#This Row],[MOTIF]]="",0,Mat_Transport[[#This Row],[MONTANT CAF REALISE ]])</f>
        <v>0</v>
      </c>
      <c r="L111" s="55">
        <f>IF(Mat_Transport[[#This Row],[MOTIF]]="",0,Mat_Transport[[#This Row],[MONTANT DD ET AUTRES TAXES HTVA]])</f>
        <v>0</v>
      </c>
      <c r="M111" s="56">
        <f>SUM(Mat_Transport[[#This Row],[MONTANT CAF REJETE]:[MONTANT DD ET AUTRES TAXES HTVA REJETE]])</f>
        <v>0</v>
      </c>
      <c r="N111" s="54"/>
      <c r="O111" s="51"/>
      <c r="P111" s="49">
        <f>Mat_Transport[[#This Row],[COÛT TOTAL REALISE]]-Mat_Transport[[#This Row],[COÛT TOTAL REJET]]</f>
        <v>0</v>
      </c>
    </row>
    <row r="112" spans="1:16" ht="15.75" thickBot="1">
      <c r="A112" s="218" t="str">
        <f>IF(ISBLANK(Mat_Transport[[#This Row],[DATE]]),"",ROW(Mat_Transport[[#This Row],[NUM]])-ROW($A$19))</f>
        <v/>
      </c>
      <c r="B112" s="46"/>
      <c r="C112" s="128"/>
      <c r="D112" s="129"/>
      <c r="E112" s="128"/>
      <c r="F112" s="121"/>
      <c r="G112" s="121"/>
      <c r="H112" s="139">
        <f>SUM(Mat_Transport[[#This Row],[MONTANT CAF REALISE ]:[MONTANT DD ET AUTRES TAXES HTVA]])</f>
        <v>0</v>
      </c>
      <c r="I112" s="35"/>
      <c r="J112" s="119"/>
      <c r="K112" s="55">
        <f>IF(Mat_Transport[[#This Row],[MOTIF]]="",0,Mat_Transport[[#This Row],[MONTANT CAF REALISE ]])</f>
        <v>0</v>
      </c>
      <c r="L112" s="55">
        <f>IF(Mat_Transport[[#This Row],[MOTIF]]="",0,Mat_Transport[[#This Row],[MONTANT DD ET AUTRES TAXES HTVA]])</f>
        <v>0</v>
      </c>
      <c r="M112" s="56">
        <f>SUM(Mat_Transport[[#This Row],[MONTANT CAF REJETE]:[MONTANT DD ET AUTRES TAXES HTVA REJETE]])</f>
        <v>0</v>
      </c>
      <c r="N112" s="54"/>
      <c r="O112" s="51"/>
      <c r="P112" s="49">
        <f>Mat_Transport[[#This Row],[COÛT TOTAL REALISE]]-Mat_Transport[[#This Row],[COÛT TOTAL REJET]]</f>
        <v>0</v>
      </c>
    </row>
    <row r="113" spans="1:16" ht="15.75" thickBot="1">
      <c r="A113" s="218" t="str">
        <f>IF(ISBLANK(Mat_Transport[[#This Row],[DATE]]),"",ROW(Mat_Transport[[#This Row],[NUM]])-ROW($A$19))</f>
        <v/>
      </c>
      <c r="B113" s="46"/>
      <c r="C113" s="128"/>
      <c r="D113" s="129"/>
      <c r="E113" s="128"/>
      <c r="F113" s="121"/>
      <c r="G113" s="121"/>
      <c r="H113" s="139">
        <f>SUM(Mat_Transport[[#This Row],[MONTANT CAF REALISE ]:[MONTANT DD ET AUTRES TAXES HTVA]])</f>
        <v>0</v>
      </c>
      <c r="I113" s="35"/>
      <c r="J113" s="119"/>
      <c r="K113" s="55">
        <f>IF(Mat_Transport[[#This Row],[MOTIF]]="",0,Mat_Transport[[#This Row],[MONTANT CAF REALISE ]])</f>
        <v>0</v>
      </c>
      <c r="L113" s="55">
        <f>IF(Mat_Transport[[#This Row],[MOTIF]]="",0,Mat_Transport[[#This Row],[MONTANT DD ET AUTRES TAXES HTVA]])</f>
        <v>0</v>
      </c>
      <c r="M113" s="56">
        <f>SUM(Mat_Transport[[#This Row],[MONTANT CAF REJETE]:[MONTANT DD ET AUTRES TAXES HTVA REJETE]])</f>
        <v>0</v>
      </c>
      <c r="N113" s="54"/>
      <c r="O113" s="51"/>
      <c r="P113" s="49">
        <f>Mat_Transport[[#This Row],[COÛT TOTAL REALISE]]-Mat_Transport[[#This Row],[COÛT TOTAL REJET]]</f>
        <v>0</v>
      </c>
    </row>
    <row r="114" spans="1:16" ht="15.75" thickBot="1">
      <c r="A114" s="218" t="str">
        <f>IF(ISBLANK(Mat_Transport[[#This Row],[DATE]]),"",ROW(Mat_Transport[[#This Row],[NUM]])-ROW($A$19))</f>
        <v/>
      </c>
      <c r="B114" s="46"/>
      <c r="C114" s="128"/>
      <c r="D114" s="129"/>
      <c r="E114" s="128"/>
      <c r="F114" s="121"/>
      <c r="G114" s="121"/>
      <c r="H114" s="139">
        <f>SUM(Mat_Transport[[#This Row],[MONTANT CAF REALISE ]:[MONTANT DD ET AUTRES TAXES HTVA]])</f>
        <v>0</v>
      </c>
      <c r="I114" s="35"/>
      <c r="J114" s="119"/>
      <c r="K114" s="55">
        <f>IF(Mat_Transport[[#This Row],[MOTIF]]="",0,Mat_Transport[[#This Row],[MONTANT CAF REALISE ]])</f>
        <v>0</v>
      </c>
      <c r="L114" s="55">
        <f>IF(Mat_Transport[[#This Row],[MOTIF]]="",0,Mat_Transport[[#This Row],[MONTANT DD ET AUTRES TAXES HTVA]])</f>
        <v>0</v>
      </c>
      <c r="M114" s="56">
        <f>SUM(Mat_Transport[[#This Row],[MONTANT CAF REJETE]:[MONTANT DD ET AUTRES TAXES HTVA REJETE]])</f>
        <v>0</v>
      </c>
      <c r="N114" s="54"/>
      <c r="O114" s="51"/>
      <c r="P114" s="49">
        <f>Mat_Transport[[#This Row],[COÛT TOTAL REALISE]]-Mat_Transport[[#This Row],[COÛT TOTAL REJET]]</f>
        <v>0</v>
      </c>
    </row>
    <row r="115" spans="1:16" ht="15.75" thickBot="1">
      <c r="A115" s="218" t="str">
        <f>IF(ISBLANK(Mat_Transport[[#This Row],[DATE]]),"",ROW(Mat_Transport[[#This Row],[NUM]])-ROW($A$19))</f>
        <v/>
      </c>
      <c r="B115" s="46"/>
      <c r="C115" s="128"/>
      <c r="D115" s="129"/>
      <c r="E115" s="128"/>
      <c r="F115" s="121"/>
      <c r="G115" s="121"/>
      <c r="H115" s="139">
        <f>SUM(Mat_Transport[[#This Row],[MONTANT CAF REALISE ]:[MONTANT DD ET AUTRES TAXES HTVA]])</f>
        <v>0</v>
      </c>
      <c r="I115" s="35"/>
      <c r="J115" s="119"/>
      <c r="K115" s="55">
        <f>IF(Mat_Transport[[#This Row],[MOTIF]]="",0,Mat_Transport[[#This Row],[MONTANT CAF REALISE ]])</f>
        <v>0</v>
      </c>
      <c r="L115" s="55">
        <f>IF(Mat_Transport[[#This Row],[MOTIF]]="",0,Mat_Transport[[#This Row],[MONTANT DD ET AUTRES TAXES HTVA]])</f>
        <v>0</v>
      </c>
      <c r="M115" s="56">
        <f>SUM(Mat_Transport[[#This Row],[MONTANT CAF REJETE]:[MONTANT DD ET AUTRES TAXES HTVA REJETE]])</f>
        <v>0</v>
      </c>
      <c r="N115" s="54"/>
      <c r="O115" s="51"/>
      <c r="P115" s="49">
        <f>Mat_Transport[[#This Row],[COÛT TOTAL REALISE]]-Mat_Transport[[#This Row],[COÛT TOTAL REJET]]</f>
        <v>0</v>
      </c>
    </row>
    <row r="116" spans="1:16" ht="15.75" thickBot="1">
      <c r="A116" s="218" t="str">
        <f>IF(ISBLANK(Mat_Transport[[#This Row],[DATE]]),"",ROW(Mat_Transport[[#This Row],[NUM]])-ROW($A$19))</f>
        <v/>
      </c>
      <c r="B116" s="46"/>
      <c r="C116" s="128"/>
      <c r="D116" s="129"/>
      <c r="E116" s="128"/>
      <c r="F116" s="121"/>
      <c r="G116" s="121"/>
      <c r="H116" s="139">
        <f>SUM(Mat_Transport[[#This Row],[MONTANT CAF REALISE ]:[MONTANT DD ET AUTRES TAXES HTVA]])</f>
        <v>0</v>
      </c>
      <c r="I116" s="35"/>
      <c r="J116" s="119"/>
      <c r="K116" s="55">
        <f>IF(Mat_Transport[[#This Row],[MOTIF]]="",0,Mat_Transport[[#This Row],[MONTANT CAF REALISE ]])</f>
        <v>0</v>
      </c>
      <c r="L116" s="55">
        <f>IF(Mat_Transport[[#This Row],[MOTIF]]="",0,Mat_Transport[[#This Row],[MONTANT DD ET AUTRES TAXES HTVA]])</f>
        <v>0</v>
      </c>
      <c r="M116" s="56">
        <f>SUM(Mat_Transport[[#This Row],[MONTANT CAF REJETE]:[MONTANT DD ET AUTRES TAXES HTVA REJETE]])</f>
        <v>0</v>
      </c>
      <c r="N116" s="54"/>
      <c r="O116" s="51"/>
      <c r="P116" s="49">
        <f>Mat_Transport[[#This Row],[COÛT TOTAL REALISE]]-Mat_Transport[[#This Row],[COÛT TOTAL REJET]]</f>
        <v>0</v>
      </c>
    </row>
    <row r="117" spans="1:16" ht="15.75" thickBot="1">
      <c r="A117" s="218" t="str">
        <f>IF(ISBLANK(Mat_Transport[[#This Row],[DATE]]),"",ROW(Mat_Transport[[#This Row],[NUM]])-ROW($A$19))</f>
        <v/>
      </c>
      <c r="B117" s="46"/>
      <c r="C117" s="128"/>
      <c r="D117" s="129"/>
      <c r="E117" s="128"/>
      <c r="F117" s="121"/>
      <c r="G117" s="121"/>
      <c r="H117" s="139">
        <f>SUM(Mat_Transport[[#This Row],[MONTANT CAF REALISE ]:[MONTANT DD ET AUTRES TAXES HTVA]])</f>
        <v>0</v>
      </c>
      <c r="I117" s="35"/>
      <c r="J117" s="119"/>
      <c r="K117" s="55">
        <f>IF(Mat_Transport[[#This Row],[MOTIF]]="",0,Mat_Transport[[#This Row],[MONTANT CAF REALISE ]])</f>
        <v>0</v>
      </c>
      <c r="L117" s="55">
        <f>IF(Mat_Transport[[#This Row],[MOTIF]]="",0,Mat_Transport[[#This Row],[MONTANT DD ET AUTRES TAXES HTVA]])</f>
        <v>0</v>
      </c>
      <c r="M117" s="56">
        <f>SUM(Mat_Transport[[#This Row],[MONTANT CAF REJETE]:[MONTANT DD ET AUTRES TAXES HTVA REJETE]])</f>
        <v>0</v>
      </c>
      <c r="N117" s="54"/>
      <c r="O117" s="51"/>
      <c r="P117" s="49">
        <f>Mat_Transport[[#This Row],[COÛT TOTAL REALISE]]-Mat_Transport[[#This Row],[COÛT TOTAL REJET]]</f>
        <v>0</v>
      </c>
    </row>
    <row r="118" spans="1:16" ht="15.75" thickBot="1">
      <c r="A118" s="218" t="str">
        <f>IF(ISBLANK(Mat_Transport[[#This Row],[DATE]]),"",ROW(Mat_Transport[[#This Row],[NUM]])-ROW($A$19))</f>
        <v/>
      </c>
      <c r="B118" s="46"/>
      <c r="C118" s="128"/>
      <c r="D118" s="129"/>
      <c r="E118" s="128"/>
      <c r="F118" s="121"/>
      <c r="G118" s="121"/>
      <c r="H118" s="139">
        <f>SUM(Mat_Transport[[#This Row],[MONTANT CAF REALISE ]:[MONTANT DD ET AUTRES TAXES HTVA]])</f>
        <v>0</v>
      </c>
      <c r="I118" s="35"/>
      <c r="J118" s="119"/>
      <c r="K118" s="55">
        <f>IF(Mat_Transport[[#This Row],[MOTIF]]="",0,Mat_Transport[[#This Row],[MONTANT CAF REALISE ]])</f>
        <v>0</v>
      </c>
      <c r="L118" s="55">
        <f>IF(Mat_Transport[[#This Row],[MOTIF]]="",0,Mat_Transport[[#This Row],[MONTANT DD ET AUTRES TAXES HTVA]])</f>
        <v>0</v>
      </c>
      <c r="M118" s="56">
        <f>SUM(Mat_Transport[[#This Row],[MONTANT CAF REJETE]:[MONTANT DD ET AUTRES TAXES HTVA REJETE]])</f>
        <v>0</v>
      </c>
      <c r="N118" s="54"/>
      <c r="O118" s="51"/>
      <c r="P118" s="49">
        <f>Mat_Transport[[#This Row],[COÛT TOTAL REALISE]]-Mat_Transport[[#This Row],[COÛT TOTAL REJET]]</f>
        <v>0</v>
      </c>
    </row>
    <row r="119" spans="1:16" ht="15.75" thickBot="1">
      <c r="A119" s="218" t="str">
        <f>IF(ISBLANK(Mat_Transport[[#This Row],[DATE]]),"",ROW(Mat_Transport[[#This Row],[NUM]])-ROW($A$19))</f>
        <v/>
      </c>
      <c r="B119" s="46"/>
      <c r="C119" s="128"/>
      <c r="D119" s="129"/>
      <c r="E119" s="128"/>
      <c r="F119" s="121"/>
      <c r="G119" s="121"/>
      <c r="H119" s="139">
        <f>SUM(Mat_Transport[[#This Row],[MONTANT CAF REALISE ]:[MONTANT DD ET AUTRES TAXES HTVA]])</f>
        <v>0</v>
      </c>
      <c r="I119" s="35"/>
      <c r="J119" s="119"/>
      <c r="K119" s="55">
        <f>IF(Mat_Transport[[#This Row],[MOTIF]]="",0,Mat_Transport[[#This Row],[MONTANT CAF REALISE ]])</f>
        <v>0</v>
      </c>
      <c r="L119" s="55">
        <f>IF(Mat_Transport[[#This Row],[MOTIF]]="",0,Mat_Transport[[#This Row],[MONTANT DD ET AUTRES TAXES HTVA]])</f>
        <v>0</v>
      </c>
      <c r="M119" s="56">
        <f>SUM(Mat_Transport[[#This Row],[MONTANT CAF REJETE]:[MONTANT DD ET AUTRES TAXES HTVA REJETE]])</f>
        <v>0</v>
      </c>
      <c r="N119" s="54"/>
      <c r="O119" s="51"/>
      <c r="P119" s="49">
        <f>Mat_Transport[[#This Row],[COÛT TOTAL REALISE]]-Mat_Transport[[#This Row],[COÛT TOTAL REJET]]</f>
        <v>0</v>
      </c>
    </row>
    <row r="120" spans="1:16" ht="15.75" thickBot="1">
      <c r="A120" s="218" t="str">
        <f>IF(ISBLANK(Mat_Transport[[#This Row],[DATE]]),"",ROW(Mat_Transport[[#This Row],[NUM]])-ROW($A$19))</f>
        <v/>
      </c>
      <c r="B120" s="46"/>
      <c r="C120" s="128"/>
      <c r="D120" s="129"/>
      <c r="E120" s="128"/>
      <c r="F120" s="121"/>
      <c r="G120" s="121"/>
      <c r="H120" s="139">
        <f>SUM(Mat_Transport[[#This Row],[MONTANT CAF REALISE ]:[MONTANT DD ET AUTRES TAXES HTVA]])</f>
        <v>0</v>
      </c>
      <c r="I120" s="35"/>
      <c r="J120" s="119"/>
      <c r="K120" s="55">
        <f>IF(Mat_Transport[[#This Row],[MOTIF]]="",0,Mat_Transport[[#This Row],[MONTANT CAF REALISE ]])</f>
        <v>0</v>
      </c>
      <c r="L120" s="55">
        <f>IF(Mat_Transport[[#This Row],[MOTIF]]="",0,Mat_Transport[[#This Row],[MONTANT DD ET AUTRES TAXES HTVA]])</f>
        <v>0</v>
      </c>
      <c r="M120" s="56">
        <f>SUM(Mat_Transport[[#This Row],[MONTANT CAF REJETE]:[MONTANT DD ET AUTRES TAXES HTVA REJETE]])</f>
        <v>0</v>
      </c>
      <c r="N120" s="54"/>
      <c r="O120" s="51"/>
      <c r="P120" s="49">
        <f>Mat_Transport[[#This Row],[COÛT TOTAL REALISE]]-Mat_Transport[[#This Row],[COÛT TOTAL REJET]]</f>
        <v>0</v>
      </c>
    </row>
    <row r="121" spans="1:16" ht="15.75" thickBot="1">
      <c r="A121" s="218" t="str">
        <f>IF(ISBLANK(Mat_Transport[[#This Row],[DATE]]),"",ROW(Mat_Transport[[#This Row],[NUM]])-ROW($A$19))</f>
        <v/>
      </c>
      <c r="B121" s="46"/>
      <c r="C121" s="128"/>
      <c r="D121" s="129"/>
      <c r="E121" s="128"/>
      <c r="F121" s="121"/>
      <c r="G121" s="121"/>
      <c r="H121" s="139">
        <f>SUM(Mat_Transport[[#This Row],[MONTANT CAF REALISE ]:[MONTANT DD ET AUTRES TAXES HTVA]])</f>
        <v>0</v>
      </c>
      <c r="I121" s="35"/>
      <c r="J121" s="119"/>
      <c r="K121" s="55">
        <f>IF(Mat_Transport[[#This Row],[MOTIF]]="",0,Mat_Transport[[#This Row],[MONTANT CAF REALISE ]])</f>
        <v>0</v>
      </c>
      <c r="L121" s="55">
        <f>IF(Mat_Transport[[#This Row],[MOTIF]]="",0,Mat_Transport[[#This Row],[MONTANT DD ET AUTRES TAXES HTVA]])</f>
        <v>0</v>
      </c>
      <c r="M121" s="56">
        <f>SUM(Mat_Transport[[#This Row],[MONTANT CAF REJETE]:[MONTANT DD ET AUTRES TAXES HTVA REJETE]])</f>
        <v>0</v>
      </c>
      <c r="N121" s="54"/>
      <c r="O121" s="51"/>
      <c r="P121" s="49">
        <f>Mat_Transport[[#This Row],[COÛT TOTAL REALISE]]-Mat_Transport[[#This Row],[COÛT TOTAL REJET]]</f>
        <v>0</v>
      </c>
    </row>
    <row r="122" spans="1:16" ht="15.75" thickBot="1">
      <c r="A122" s="218" t="str">
        <f>IF(ISBLANK(Mat_Transport[[#This Row],[DATE]]),"",ROW(Mat_Transport[[#This Row],[NUM]])-ROW($A$19))</f>
        <v/>
      </c>
      <c r="B122" s="46"/>
      <c r="C122" s="128"/>
      <c r="D122" s="129"/>
      <c r="E122" s="128"/>
      <c r="F122" s="121"/>
      <c r="G122" s="121"/>
      <c r="H122" s="139">
        <f>SUM(Mat_Transport[[#This Row],[MONTANT CAF REALISE ]:[MONTANT DD ET AUTRES TAXES HTVA]])</f>
        <v>0</v>
      </c>
      <c r="I122" s="35"/>
      <c r="J122" s="119"/>
      <c r="K122" s="55">
        <f>IF(Mat_Transport[[#This Row],[MOTIF]]="",0,Mat_Transport[[#This Row],[MONTANT CAF REALISE ]])</f>
        <v>0</v>
      </c>
      <c r="L122" s="55">
        <f>IF(Mat_Transport[[#This Row],[MOTIF]]="",0,Mat_Transport[[#This Row],[MONTANT DD ET AUTRES TAXES HTVA]])</f>
        <v>0</v>
      </c>
      <c r="M122" s="56">
        <f>SUM(Mat_Transport[[#This Row],[MONTANT CAF REJETE]:[MONTANT DD ET AUTRES TAXES HTVA REJETE]])</f>
        <v>0</v>
      </c>
      <c r="N122" s="54"/>
      <c r="O122" s="51"/>
      <c r="P122" s="49">
        <f>Mat_Transport[[#This Row],[COÛT TOTAL REALISE]]-Mat_Transport[[#This Row],[COÛT TOTAL REJET]]</f>
        <v>0</v>
      </c>
    </row>
    <row r="123" spans="1:16" ht="15.75" thickBot="1">
      <c r="A123" s="218" t="str">
        <f>IF(ISBLANK(Mat_Transport[[#This Row],[DATE]]),"",ROW(Mat_Transport[[#This Row],[NUM]])-ROW($A$19))</f>
        <v/>
      </c>
      <c r="B123" s="46"/>
      <c r="C123" s="128"/>
      <c r="D123" s="129"/>
      <c r="E123" s="128"/>
      <c r="F123" s="121"/>
      <c r="G123" s="121"/>
      <c r="H123" s="139">
        <f>SUM(Mat_Transport[[#This Row],[MONTANT CAF REALISE ]:[MONTANT DD ET AUTRES TAXES HTVA]])</f>
        <v>0</v>
      </c>
      <c r="I123" s="35"/>
      <c r="J123" s="119"/>
      <c r="K123" s="55">
        <f>IF(Mat_Transport[[#This Row],[MOTIF]]="",0,Mat_Transport[[#This Row],[MONTANT CAF REALISE ]])</f>
        <v>0</v>
      </c>
      <c r="L123" s="55">
        <f>IF(Mat_Transport[[#This Row],[MOTIF]]="",0,Mat_Transport[[#This Row],[MONTANT DD ET AUTRES TAXES HTVA]])</f>
        <v>0</v>
      </c>
      <c r="M123" s="56">
        <f>SUM(Mat_Transport[[#This Row],[MONTANT CAF REJETE]:[MONTANT DD ET AUTRES TAXES HTVA REJETE]])</f>
        <v>0</v>
      </c>
      <c r="N123" s="54"/>
      <c r="O123" s="51"/>
      <c r="P123" s="49">
        <f>Mat_Transport[[#This Row],[COÛT TOTAL REALISE]]-Mat_Transport[[#This Row],[COÛT TOTAL REJET]]</f>
        <v>0</v>
      </c>
    </row>
    <row r="124" spans="1:16" ht="15.75" thickBot="1">
      <c r="A124" s="218" t="str">
        <f>IF(ISBLANK(Mat_Transport[[#This Row],[DATE]]),"",ROW(Mat_Transport[[#This Row],[NUM]])-ROW($A$19))</f>
        <v/>
      </c>
      <c r="B124" s="46"/>
      <c r="C124" s="128"/>
      <c r="D124" s="129"/>
      <c r="E124" s="128"/>
      <c r="F124" s="121"/>
      <c r="G124" s="121"/>
      <c r="H124" s="139">
        <f>SUM(Mat_Transport[[#This Row],[MONTANT CAF REALISE ]:[MONTANT DD ET AUTRES TAXES HTVA]])</f>
        <v>0</v>
      </c>
      <c r="I124" s="35"/>
      <c r="J124" s="119"/>
      <c r="K124" s="55">
        <f>IF(Mat_Transport[[#This Row],[MOTIF]]="",0,Mat_Transport[[#This Row],[MONTANT CAF REALISE ]])</f>
        <v>0</v>
      </c>
      <c r="L124" s="55">
        <f>IF(Mat_Transport[[#This Row],[MOTIF]]="",0,Mat_Transport[[#This Row],[MONTANT DD ET AUTRES TAXES HTVA]])</f>
        <v>0</v>
      </c>
      <c r="M124" s="56">
        <f>SUM(Mat_Transport[[#This Row],[MONTANT CAF REJETE]:[MONTANT DD ET AUTRES TAXES HTVA REJETE]])</f>
        <v>0</v>
      </c>
      <c r="N124" s="54"/>
      <c r="O124" s="51"/>
      <c r="P124" s="49">
        <f>Mat_Transport[[#This Row],[COÛT TOTAL REALISE]]-Mat_Transport[[#This Row],[COÛT TOTAL REJET]]</f>
        <v>0</v>
      </c>
    </row>
    <row r="125" spans="1:16" ht="15.75" thickBot="1">
      <c r="A125" s="218" t="str">
        <f>IF(ISBLANK(Mat_Transport[[#This Row],[DATE]]),"",ROW(Mat_Transport[[#This Row],[NUM]])-ROW($A$19))</f>
        <v/>
      </c>
      <c r="B125" s="46"/>
      <c r="C125" s="128"/>
      <c r="D125" s="129"/>
      <c r="E125" s="128"/>
      <c r="F125" s="121"/>
      <c r="G125" s="121"/>
      <c r="H125" s="139">
        <f>SUM(Mat_Transport[[#This Row],[MONTANT CAF REALISE ]:[MONTANT DD ET AUTRES TAXES HTVA]])</f>
        <v>0</v>
      </c>
      <c r="I125" s="35"/>
      <c r="J125" s="119"/>
      <c r="K125" s="55">
        <f>IF(Mat_Transport[[#This Row],[MOTIF]]="",0,Mat_Transport[[#This Row],[MONTANT CAF REALISE ]])</f>
        <v>0</v>
      </c>
      <c r="L125" s="55">
        <f>IF(Mat_Transport[[#This Row],[MOTIF]]="",0,Mat_Transport[[#This Row],[MONTANT DD ET AUTRES TAXES HTVA]])</f>
        <v>0</v>
      </c>
      <c r="M125" s="56">
        <f>SUM(Mat_Transport[[#This Row],[MONTANT CAF REJETE]:[MONTANT DD ET AUTRES TAXES HTVA REJETE]])</f>
        <v>0</v>
      </c>
      <c r="N125" s="54"/>
      <c r="O125" s="51"/>
      <c r="P125" s="49">
        <f>Mat_Transport[[#This Row],[COÛT TOTAL REALISE]]-Mat_Transport[[#This Row],[COÛT TOTAL REJET]]</f>
        <v>0</v>
      </c>
    </row>
    <row r="126" spans="1:16" ht="15.75" thickBot="1">
      <c r="A126" s="218" t="str">
        <f>IF(ISBLANK(Mat_Transport[[#This Row],[DATE]]),"",ROW(Mat_Transport[[#This Row],[NUM]])-ROW($A$19))</f>
        <v/>
      </c>
      <c r="B126" s="46"/>
      <c r="C126" s="128"/>
      <c r="D126" s="129"/>
      <c r="E126" s="128"/>
      <c r="F126" s="121"/>
      <c r="G126" s="121"/>
      <c r="H126" s="139">
        <f>SUM(Mat_Transport[[#This Row],[MONTANT CAF REALISE ]:[MONTANT DD ET AUTRES TAXES HTVA]])</f>
        <v>0</v>
      </c>
      <c r="I126" s="35"/>
      <c r="J126" s="119"/>
      <c r="K126" s="55">
        <f>IF(Mat_Transport[[#This Row],[MOTIF]]="",0,Mat_Transport[[#This Row],[MONTANT CAF REALISE ]])</f>
        <v>0</v>
      </c>
      <c r="L126" s="55">
        <f>IF(Mat_Transport[[#This Row],[MOTIF]]="",0,Mat_Transport[[#This Row],[MONTANT DD ET AUTRES TAXES HTVA]])</f>
        <v>0</v>
      </c>
      <c r="M126" s="56">
        <f>SUM(Mat_Transport[[#This Row],[MONTANT CAF REJETE]:[MONTANT DD ET AUTRES TAXES HTVA REJETE]])</f>
        <v>0</v>
      </c>
      <c r="N126" s="54"/>
      <c r="O126" s="51"/>
      <c r="P126" s="49">
        <f>Mat_Transport[[#This Row],[COÛT TOTAL REALISE]]-Mat_Transport[[#This Row],[COÛT TOTAL REJET]]</f>
        <v>0</v>
      </c>
    </row>
    <row r="127" spans="1:16" ht="15.75" thickBot="1">
      <c r="A127" s="218" t="str">
        <f>IF(ISBLANK(Mat_Transport[[#This Row],[DATE]]),"",ROW(Mat_Transport[[#This Row],[NUM]])-ROW($A$19))</f>
        <v/>
      </c>
      <c r="B127" s="46"/>
      <c r="C127" s="128"/>
      <c r="D127" s="129"/>
      <c r="E127" s="128"/>
      <c r="F127" s="121"/>
      <c r="G127" s="121"/>
      <c r="H127" s="139">
        <f>SUM(Mat_Transport[[#This Row],[MONTANT CAF REALISE ]:[MONTANT DD ET AUTRES TAXES HTVA]])</f>
        <v>0</v>
      </c>
      <c r="I127" s="35"/>
      <c r="J127" s="119"/>
      <c r="K127" s="55">
        <f>IF(Mat_Transport[[#This Row],[MOTIF]]="",0,Mat_Transport[[#This Row],[MONTANT CAF REALISE ]])</f>
        <v>0</v>
      </c>
      <c r="L127" s="55">
        <f>IF(Mat_Transport[[#This Row],[MOTIF]]="",0,Mat_Transport[[#This Row],[MONTANT DD ET AUTRES TAXES HTVA]])</f>
        <v>0</v>
      </c>
      <c r="M127" s="56">
        <f>SUM(Mat_Transport[[#This Row],[MONTANT CAF REJETE]:[MONTANT DD ET AUTRES TAXES HTVA REJETE]])</f>
        <v>0</v>
      </c>
      <c r="N127" s="54"/>
      <c r="O127" s="51"/>
      <c r="P127" s="49">
        <f>Mat_Transport[[#This Row],[COÛT TOTAL REALISE]]-Mat_Transport[[#This Row],[COÛT TOTAL REJET]]</f>
        <v>0</v>
      </c>
    </row>
    <row r="128" spans="1:16" ht="15.75" thickBot="1">
      <c r="A128" s="218" t="str">
        <f>IF(ISBLANK(Mat_Transport[[#This Row],[DATE]]),"",ROW(Mat_Transport[[#This Row],[NUM]])-ROW($A$19))</f>
        <v/>
      </c>
      <c r="B128" s="46"/>
      <c r="C128" s="128"/>
      <c r="D128" s="129"/>
      <c r="E128" s="128"/>
      <c r="F128" s="121"/>
      <c r="G128" s="121"/>
      <c r="H128" s="139">
        <f>SUM(Mat_Transport[[#This Row],[MONTANT CAF REALISE ]:[MONTANT DD ET AUTRES TAXES HTVA]])</f>
        <v>0</v>
      </c>
      <c r="I128" s="35"/>
      <c r="J128" s="119"/>
      <c r="K128" s="55">
        <f>IF(Mat_Transport[[#This Row],[MOTIF]]="",0,Mat_Transport[[#This Row],[MONTANT CAF REALISE ]])</f>
        <v>0</v>
      </c>
      <c r="L128" s="55">
        <f>IF(Mat_Transport[[#This Row],[MOTIF]]="",0,Mat_Transport[[#This Row],[MONTANT DD ET AUTRES TAXES HTVA]])</f>
        <v>0</v>
      </c>
      <c r="M128" s="56">
        <f>SUM(Mat_Transport[[#This Row],[MONTANT CAF REJETE]:[MONTANT DD ET AUTRES TAXES HTVA REJETE]])</f>
        <v>0</v>
      </c>
      <c r="N128" s="54"/>
      <c r="O128" s="51"/>
      <c r="P128" s="49">
        <f>Mat_Transport[[#This Row],[COÛT TOTAL REALISE]]-Mat_Transport[[#This Row],[COÛT TOTAL REJET]]</f>
        <v>0</v>
      </c>
    </row>
    <row r="129" spans="1:16" ht="15.75" thickBot="1">
      <c r="A129" s="218" t="str">
        <f>IF(ISBLANK(Mat_Transport[[#This Row],[DATE]]),"",ROW(Mat_Transport[[#This Row],[NUM]])-ROW($A$19))</f>
        <v/>
      </c>
      <c r="B129" s="46"/>
      <c r="C129" s="128"/>
      <c r="D129" s="129"/>
      <c r="E129" s="128"/>
      <c r="F129" s="121"/>
      <c r="G129" s="121"/>
      <c r="H129" s="139">
        <f>SUM(Mat_Transport[[#This Row],[MONTANT CAF REALISE ]:[MONTANT DD ET AUTRES TAXES HTVA]])</f>
        <v>0</v>
      </c>
      <c r="I129" s="35"/>
      <c r="J129" s="119"/>
      <c r="K129" s="55">
        <f>IF(Mat_Transport[[#This Row],[MOTIF]]="",0,Mat_Transport[[#This Row],[MONTANT CAF REALISE ]])</f>
        <v>0</v>
      </c>
      <c r="L129" s="55">
        <f>IF(Mat_Transport[[#This Row],[MOTIF]]="",0,Mat_Transport[[#This Row],[MONTANT DD ET AUTRES TAXES HTVA]])</f>
        <v>0</v>
      </c>
      <c r="M129" s="56">
        <f>SUM(Mat_Transport[[#This Row],[MONTANT CAF REJETE]:[MONTANT DD ET AUTRES TAXES HTVA REJETE]])</f>
        <v>0</v>
      </c>
      <c r="N129" s="54"/>
      <c r="O129" s="51"/>
      <c r="P129" s="49">
        <f>Mat_Transport[[#This Row],[COÛT TOTAL REALISE]]-Mat_Transport[[#This Row],[COÛT TOTAL REJET]]</f>
        <v>0</v>
      </c>
    </row>
    <row r="130" spans="1:16" ht="15.75" thickBot="1">
      <c r="A130" s="218" t="str">
        <f>IF(ISBLANK(Mat_Transport[[#This Row],[DATE]]),"",ROW(Mat_Transport[[#This Row],[NUM]])-ROW($A$19))</f>
        <v/>
      </c>
      <c r="B130" s="46"/>
      <c r="C130" s="128"/>
      <c r="D130" s="129"/>
      <c r="E130" s="128"/>
      <c r="F130" s="121"/>
      <c r="G130" s="121"/>
      <c r="H130" s="139">
        <f>SUM(Mat_Transport[[#This Row],[MONTANT CAF REALISE ]:[MONTANT DD ET AUTRES TAXES HTVA]])</f>
        <v>0</v>
      </c>
      <c r="I130" s="35"/>
      <c r="J130" s="119"/>
      <c r="K130" s="55">
        <f>IF(Mat_Transport[[#This Row],[MOTIF]]="",0,Mat_Transport[[#This Row],[MONTANT CAF REALISE ]])</f>
        <v>0</v>
      </c>
      <c r="L130" s="55">
        <f>IF(Mat_Transport[[#This Row],[MOTIF]]="",0,Mat_Transport[[#This Row],[MONTANT DD ET AUTRES TAXES HTVA]])</f>
        <v>0</v>
      </c>
      <c r="M130" s="56">
        <f>SUM(Mat_Transport[[#This Row],[MONTANT CAF REJETE]:[MONTANT DD ET AUTRES TAXES HTVA REJETE]])</f>
        <v>0</v>
      </c>
      <c r="N130" s="54"/>
      <c r="O130" s="51"/>
      <c r="P130" s="49">
        <f>Mat_Transport[[#This Row],[COÛT TOTAL REALISE]]-Mat_Transport[[#This Row],[COÛT TOTAL REJET]]</f>
        <v>0</v>
      </c>
    </row>
    <row r="131" spans="1:16" ht="15.75" thickBot="1">
      <c r="A131" s="218" t="str">
        <f>IF(ISBLANK(Mat_Transport[[#This Row],[DATE]]),"",ROW(Mat_Transport[[#This Row],[NUM]])-ROW($A$19))</f>
        <v/>
      </c>
      <c r="B131" s="46"/>
      <c r="C131" s="128"/>
      <c r="D131" s="129"/>
      <c r="E131" s="128"/>
      <c r="F131" s="121"/>
      <c r="G131" s="121"/>
      <c r="H131" s="139">
        <f>SUM(Mat_Transport[[#This Row],[MONTANT CAF REALISE ]:[MONTANT DD ET AUTRES TAXES HTVA]])</f>
        <v>0</v>
      </c>
      <c r="I131" s="35"/>
      <c r="J131" s="119"/>
      <c r="K131" s="55">
        <f>IF(Mat_Transport[[#This Row],[MOTIF]]="",0,Mat_Transport[[#This Row],[MONTANT CAF REALISE ]])</f>
        <v>0</v>
      </c>
      <c r="L131" s="55">
        <f>IF(Mat_Transport[[#This Row],[MOTIF]]="",0,Mat_Transport[[#This Row],[MONTANT DD ET AUTRES TAXES HTVA]])</f>
        <v>0</v>
      </c>
      <c r="M131" s="56">
        <f>SUM(Mat_Transport[[#This Row],[MONTANT CAF REJETE]:[MONTANT DD ET AUTRES TAXES HTVA REJETE]])</f>
        <v>0</v>
      </c>
      <c r="N131" s="54"/>
      <c r="O131" s="51"/>
      <c r="P131" s="49">
        <f>Mat_Transport[[#This Row],[COÛT TOTAL REALISE]]-Mat_Transport[[#This Row],[COÛT TOTAL REJET]]</f>
        <v>0</v>
      </c>
    </row>
    <row r="132" spans="1:16" ht="15.75" thickBot="1">
      <c r="A132" s="218" t="str">
        <f>IF(ISBLANK(Mat_Transport[[#This Row],[DATE]]),"",ROW(Mat_Transport[[#This Row],[NUM]])-ROW($A$19))</f>
        <v/>
      </c>
      <c r="B132" s="46"/>
      <c r="C132" s="128"/>
      <c r="D132" s="129"/>
      <c r="E132" s="128"/>
      <c r="F132" s="121"/>
      <c r="G132" s="121"/>
      <c r="H132" s="139">
        <f>SUM(Mat_Transport[[#This Row],[MONTANT CAF REALISE ]:[MONTANT DD ET AUTRES TAXES HTVA]])</f>
        <v>0</v>
      </c>
      <c r="I132" s="35"/>
      <c r="J132" s="119"/>
      <c r="K132" s="55">
        <f>IF(Mat_Transport[[#This Row],[MOTIF]]="",0,Mat_Transport[[#This Row],[MONTANT CAF REALISE ]])</f>
        <v>0</v>
      </c>
      <c r="L132" s="55">
        <f>IF(Mat_Transport[[#This Row],[MOTIF]]="",0,Mat_Transport[[#This Row],[MONTANT DD ET AUTRES TAXES HTVA]])</f>
        <v>0</v>
      </c>
      <c r="M132" s="56">
        <f>SUM(Mat_Transport[[#This Row],[MONTANT CAF REJETE]:[MONTANT DD ET AUTRES TAXES HTVA REJETE]])</f>
        <v>0</v>
      </c>
      <c r="N132" s="54"/>
      <c r="O132" s="51"/>
      <c r="P132" s="49">
        <f>Mat_Transport[[#This Row],[COÛT TOTAL REALISE]]-Mat_Transport[[#This Row],[COÛT TOTAL REJET]]</f>
        <v>0</v>
      </c>
    </row>
    <row r="133" spans="1:16" ht="15.75" thickBot="1">
      <c r="A133" s="218" t="str">
        <f>IF(ISBLANK(Mat_Transport[[#This Row],[DATE]]),"",ROW(Mat_Transport[[#This Row],[NUM]])-ROW($A$19))</f>
        <v/>
      </c>
      <c r="B133" s="46"/>
      <c r="C133" s="128"/>
      <c r="D133" s="129"/>
      <c r="E133" s="128"/>
      <c r="F133" s="121"/>
      <c r="G133" s="121"/>
      <c r="H133" s="139">
        <f>SUM(Mat_Transport[[#This Row],[MONTANT CAF REALISE ]:[MONTANT DD ET AUTRES TAXES HTVA]])</f>
        <v>0</v>
      </c>
      <c r="I133" s="35"/>
      <c r="J133" s="119"/>
      <c r="K133" s="55">
        <f>IF(Mat_Transport[[#This Row],[MOTIF]]="",0,Mat_Transport[[#This Row],[MONTANT CAF REALISE ]])</f>
        <v>0</v>
      </c>
      <c r="L133" s="55">
        <f>IF(Mat_Transport[[#This Row],[MOTIF]]="",0,Mat_Transport[[#This Row],[MONTANT DD ET AUTRES TAXES HTVA]])</f>
        <v>0</v>
      </c>
      <c r="M133" s="56">
        <f>SUM(Mat_Transport[[#This Row],[MONTANT CAF REJETE]:[MONTANT DD ET AUTRES TAXES HTVA REJETE]])</f>
        <v>0</v>
      </c>
      <c r="N133" s="54"/>
      <c r="O133" s="51"/>
      <c r="P133" s="49">
        <f>Mat_Transport[[#This Row],[COÛT TOTAL REALISE]]-Mat_Transport[[#This Row],[COÛT TOTAL REJET]]</f>
        <v>0</v>
      </c>
    </row>
    <row r="134" spans="1:16" ht="15.75" thickBot="1">
      <c r="A134" s="218" t="str">
        <f>IF(ISBLANK(Mat_Transport[[#This Row],[DATE]]),"",ROW(Mat_Transport[[#This Row],[NUM]])-ROW($A$19))</f>
        <v/>
      </c>
      <c r="B134" s="46"/>
      <c r="C134" s="128"/>
      <c r="D134" s="129"/>
      <c r="E134" s="128"/>
      <c r="F134" s="121"/>
      <c r="G134" s="121"/>
      <c r="H134" s="139">
        <f>SUM(Mat_Transport[[#This Row],[MONTANT CAF REALISE ]:[MONTANT DD ET AUTRES TAXES HTVA]])</f>
        <v>0</v>
      </c>
      <c r="I134" s="35"/>
      <c r="J134" s="119"/>
      <c r="K134" s="55">
        <f>IF(Mat_Transport[[#This Row],[MOTIF]]="",0,Mat_Transport[[#This Row],[MONTANT CAF REALISE ]])</f>
        <v>0</v>
      </c>
      <c r="L134" s="55">
        <f>IF(Mat_Transport[[#This Row],[MOTIF]]="",0,Mat_Transport[[#This Row],[MONTANT DD ET AUTRES TAXES HTVA]])</f>
        <v>0</v>
      </c>
      <c r="M134" s="56">
        <f>SUM(Mat_Transport[[#This Row],[MONTANT CAF REJETE]:[MONTANT DD ET AUTRES TAXES HTVA REJETE]])</f>
        <v>0</v>
      </c>
      <c r="N134" s="54"/>
      <c r="O134" s="51"/>
      <c r="P134" s="49">
        <f>Mat_Transport[[#This Row],[COÛT TOTAL REALISE]]-Mat_Transport[[#This Row],[COÛT TOTAL REJET]]</f>
        <v>0</v>
      </c>
    </row>
    <row r="135" spans="1:16" ht="15.75" thickBot="1">
      <c r="A135" s="218" t="str">
        <f>IF(ISBLANK(Mat_Transport[[#This Row],[DATE]]),"",ROW(Mat_Transport[[#This Row],[NUM]])-ROW($A$19))</f>
        <v/>
      </c>
      <c r="B135" s="46"/>
      <c r="C135" s="128"/>
      <c r="D135" s="129"/>
      <c r="E135" s="128"/>
      <c r="F135" s="121"/>
      <c r="G135" s="121"/>
      <c r="H135" s="139">
        <f>SUM(Mat_Transport[[#This Row],[MONTANT CAF REALISE ]:[MONTANT DD ET AUTRES TAXES HTVA]])</f>
        <v>0</v>
      </c>
      <c r="I135" s="35"/>
      <c r="J135" s="119"/>
      <c r="K135" s="55">
        <f>IF(Mat_Transport[[#This Row],[MOTIF]]="",0,Mat_Transport[[#This Row],[MONTANT CAF REALISE ]])</f>
        <v>0</v>
      </c>
      <c r="L135" s="55">
        <f>IF(Mat_Transport[[#This Row],[MOTIF]]="",0,Mat_Transport[[#This Row],[MONTANT DD ET AUTRES TAXES HTVA]])</f>
        <v>0</v>
      </c>
      <c r="M135" s="56">
        <f>SUM(Mat_Transport[[#This Row],[MONTANT CAF REJETE]:[MONTANT DD ET AUTRES TAXES HTVA REJETE]])</f>
        <v>0</v>
      </c>
      <c r="N135" s="54"/>
      <c r="O135" s="51"/>
      <c r="P135" s="49">
        <f>Mat_Transport[[#This Row],[COÛT TOTAL REALISE]]-Mat_Transport[[#This Row],[COÛT TOTAL REJET]]</f>
        <v>0</v>
      </c>
    </row>
    <row r="136" spans="1:16" ht="15.75" thickBot="1">
      <c r="A136" s="218" t="str">
        <f>IF(ISBLANK(Mat_Transport[[#This Row],[DATE]]),"",ROW(Mat_Transport[[#This Row],[NUM]])-ROW($A$19))</f>
        <v/>
      </c>
      <c r="B136" s="46"/>
      <c r="C136" s="128"/>
      <c r="D136" s="129"/>
      <c r="E136" s="128"/>
      <c r="F136" s="121"/>
      <c r="G136" s="121"/>
      <c r="H136" s="139">
        <f>SUM(Mat_Transport[[#This Row],[MONTANT CAF REALISE ]:[MONTANT DD ET AUTRES TAXES HTVA]])</f>
        <v>0</v>
      </c>
      <c r="I136" s="35"/>
      <c r="J136" s="119"/>
      <c r="K136" s="55">
        <f>IF(Mat_Transport[[#This Row],[MOTIF]]="",0,Mat_Transport[[#This Row],[MONTANT CAF REALISE ]])</f>
        <v>0</v>
      </c>
      <c r="L136" s="55">
        <f>IF(Mat_Transport[[#This Row],[MOTIF]]="",0,Mat_Transport[[#This Row],[MONTANT DD ET AUTRES TAXES HTVA]])</f>
        <v>0</v>
      </c>
      <c r="M136" s="56">
        <f>SUM(Mat_Transport[[#This Row],[MONTANT CAF REJETE]:[MONTANT DD ET AUTRES TAXES HTVA REJETE]])</f>
        <v>0</v>
      </c>
      <c r="N136" s="54"/>
      <c r="O136" s="51"/>
      <c r="P136" s="49">
        <f>Mat_Transport[[#This Row],[COÛT TOTAL REALISE]]-Mat_Transport[[#This Row],[COÛT TOTAL REJET]]</f>
        <v>0</v>
      </c>
    </row>
    <row r="137" spans="1:16" ht="15.75" thickBot="1">
      <c r="A137" s="218" t="str">
        <f>IF(ISBLANK(Mat_Transport[[#This Row],[DATE]]),"",ROW(Mat_Transport[[#This Row],[NUM]])-ROW($A$19))</f>
        <v/>
      </c>
      <c r="B137" s="46"/>
      <c r="C137" s="128"/>
      <c r="D137" s="129"/>
      <c r="E137" s="128"/>
      <c r="F137" s="121"/>
      <c r="G137" s="121"/>
      <c r="H137" s="139">
        <f>SUM(Mat_Transport[[#This Row],[MONTANT CAF REALISE ]:[MONTANT DD ET AUTRES TAXES HTVA]])</f>
        <v>0</v>
      </c>
      <c r="I137" s="35"/>
      <c r="J137" s="119"/>
      <c r="K137" s="55">
        <f>IF(Mat_Transport[[#This Row],[MOTIF]]="",0,Mat_Transport[[#This Row],[MONTANT CAF REALISE ]])</f>
        <v>0</v>
      </c>
      <c r="L137" s="55">
        <f>IF(Mat_Transport[[#This Row],[MOTIF]]="",0,Mat_Transport[[#This Row],[MONTANT DD ET AUTRES TAXES HTVA]])</f>
        <v>0</v>
      </c>
      <c r="M137" s="56">
        <f>SUM(Mat_Transport[[#This Row],[MONTANT CAF REJETE]:[MONTANT DD ET AUTRES TAXES HTVA REJETE]])</f>
        <v>0</v>
      </c>
      <c r="N137" s="54"/>
      <c r="O137" s="51"/>
      <c r="P137" s="49">
        <f>Mat_Transport[[#This Row],[COÛT TOTAL REALISE]]-Mat_Transport[[#This Row],[COÛT TOTAL REJET]]</f>
        <v>0</v>
      </c>
    </row>
    <row r="138" spans="1:16" ht="15.75" thickBot="1">
      <c r="A138" s="218" t="str">
        <f>IF(ISBLANK(Mat_Transport[[#This Row],[DATE]]),"",ROW(Mat_Transport[[#This Row],[NUM]])-ROW($A$19))</f>
        <v/>
      </c>
      <c r="B138" s="46"/>
      <c r="C138" s="128"/>
      <c r="D138" s="129"/>
      <c r="E138" s="128"/>
      <c r="F138" s="121"/>
      <c r="G138" s="121"/>
      <c r="H138" s="139">
        <f>SUM(Mat_Transport[[#This Row],[MONTANT CAF REALISE ]:[MONTANT DD ET AUTRES TAXES HTVA]])</f>
        <v>0</v>
      </c>
      <c r="I138" s="35"/>
      <c r="J138" s="119"/>
      <c r="K138" s="55">
        <f>IF(Mat_Transport[[#This Row],[MOTIF]]="",0,Mat_Transport[[#This Row],[MONTANT CAF REALISE ]])</f>
        <v>0</v>
      </c>
      <c r="L138" s="55">
        <f>IF(Mat_Transport[[#This Row],[MOTIF]]="",0,Mat_Transport[[#This Row],[MONTANT DD ET AUTRES TAXES HTVA]])</f>
        <v>0</v>
      </c>
      <c r="M138" s="56">
        <f>SUM(Mat_Transport[[#This Row],[MONTANT CAF REJETE]:[MONTANT DD ET AUTRES TAXES HTVA REJETE]])</f>
        <v>0</v>
      </c>
      <c r="N138" s="54"/>
      <c r="O138" s="51"/>
      <c r="P138" s="49">
        <f>Mat_Transport[[#This Row],[COÛT TOTAL REALISE]]-Mat_Transport[[#This Row],[COÛT TOTAL REJET]]</f>
        <v>0</v>
      </c>
    </row>
    <row r="139" spans="1:16" ht="15.75" thickBot="1">
      <c r="A139" s="218" t="str">
        <f>IF(ISBLANK(Mat_Transport[[#This Row],[DATE]]),"",ROW(Mat_Transport[[#This Row],[NUM]])-ROW($A$19))</f>
        <v/>
      </c>
      <c r="B139" s="46"/>
      <c r="C139" s="128"/>
      <c r="D139" s="129"/>
      <c r="E139" s="128"/>
      <c r="F139" s="121"/>
      <c r="G139" s="121"/>
      <c r="H139" s="139">
        <f>SUM(Mat_Transport[[#This Row],[MONTANT CAF REALISE ]:[MONTANT DD ET AUTRES TAXES HTVA]])</f>
        <v>0</v>
      </c>
      <c r="I139" s="35"/>
      <c r="J139" s="119"/>
      <c r="K139" s="55">
        <f>IF(Mat_Transport[[#This Row],[MOTIF]]="",0,Mat_Transport[[#This Row],[MONTANT CAF REALISE ]])</f>
        <v>0</v>
      </c>
      <c r="L139" s="55">
        <f>IF(Mat_Transport[[#This Row],[MOTIF]]="",0,Mat_Transport[[#This Row],[MONTANT DD ET AUTRES TAXES HTVA]])</f>
        <v>0</v>
      </c>
      <c r="M139" s="56">
        <f>SUM(Mat_Transport[[#This Row],[MONTANT CAF REJETE]:[MONTANT DD ET AUTRES TAXES HTVA REJETE]])</f>
        <v>0</v>
      </c>
      <c r="N139" s="54"/>
      <c r="O139" s="51"/>
      <c r="P139" s="49">
        <f>Mat_Transport[[#This Row],[COÛT TOTAL REALISE]]-Mat_Transport[[#This Row],[COÛT TOTAL REJET]]</f>
        <v>0</v>
      </c>
    </row>
    <row r="140" spans="1:16" ht="15.75" thickBot="1">
      <c r="A140" s="218" t="str">
        <f>IF(ISBLANK(Mat_Transport[[#This Row],[DATE]]),"",ROW(Mat_Transport[[#This Row],[NUM]])-ROW($A$19))</f>
        <v/>
      </c>
      <c r="B140" s="46"/>
      <c r="C140" s="128"/>
      <c r="D140" s="129"/>
      <c r="E140" s="128"/>
      <c r="F140" s="121"/>
      <c r="G140" s="121"/>
      <c r="H140" s="139">
        <f>SUM(Mat_Transport[[#This Row],[MONTANT CAF REALISE ]:[MONTANT DD ET AUTRES TAXES HTVA]])</f>
        <v>0</v>
      </c>
      <c r="I140" s="35"/>
      <c r="J140" s="119"/>
      <c r="K140" s="55">
        <f>IF(Mat_Transport[[#This Row],[MOTIF]]="",0,Mat_Transport[[#This Row],[MONTANT CAF REALISE ]])</f>
        <v>0</v>
      </c>
      <c r="L140" s="55">
        <f>IF(Mat_Transport[[#This Row],[MOTIF]]="",0,Mat_Transport[[#This Row],[MONTANT DD ET AUTRES TAXES HTVA]])</f>
        <v>0</v>
      </c>
      <c r="M140" s="56">
        <f>SUM(Mat_Transport[[#This Row],[MONTANT CAF REJETE]:[MONTANT DD ET AUTRES TAXES HTVA REJETE]])</f>
        <v>0</v>
      </c>
      <c r="N140" s="54"/>
      <c r="O140" s="51"/>
      <c r="P140" s="49">
        <f>Mat_Transport[[#This Row],[COÛT TOTAL REALISE]]-Mat_Transport[[#This Row],[COÛT TOTAL REJET]]</f>
        <v>0</v>
      </c>
    </row>
    <row r="141" spans="1:16" ht="15.75" thickBot="1">
      <c r="A141" s="218" t="str">
        <f>IF(ISBLANK(Mat_Transport[[#This Row],[DATE]]),"",ROW(Mat_Transport[[#This Row],[NUM]])-ROW($A$19))</f>
        <v/>
      </c>
      <c r="B141" s="46"/>
      <c r="C141" s="128"/>
      <c r="D141" s="129"/>
      <c r="E141" s="128"/>
      <c r="F141" s="121"/>
      <c r="G141" s="121"/>
      <c r="H141" s="139">
        <f>SUM(Mat_Transport[[#This Row],[MONTANT CAF REALISE ]:[MONTANT DD ET AUTRES TAXES HTVA]])</f>
        <v>0</v>
      </c>
      <c r="I141" s="35"/>
      <c r="J141" s="119"/>
      <c r="K141" s="55">
        <f>IF(Mat_Transport[[#This Row],[MOTIF]]="",0,Mat_Transport[[#This Row],[MONTANT CAF REALISE ]])</f>
        <v>0</v>
      </c>
      <c r="L141" s="55">
        <f>IF(Mat_Transport[[#This Row],[MOTIF]]="",0,Mat_Transport[[#This Row],[MONTANT DD ET AUTRES TAXES HTVA]])</f>
        <v>0</v>
      </c>
      <c r="M141" s="56">
        <f>SUM(Mat_Transport[[#This Row],[MONTANT CAF REJETE]:[MONTANT DD ET AUTRES TAXES HTVA REJETE]])</f>
        <v>0</v>
      </c>
      <c r="N141" s="54"/>
      <c r="O141" s="51"/>
      <c r="P141" s="49">
        <f>Mat_Transport[[#This Row],[COÛT TOTAL REALISE]]-Mat_Transport[[#This Row],[COÛT TOTAL REJET]]</f>
        <v>0</v>
      </c>
    </row>
    <row r="142" spans="1:16" ht="15.75" thickBot="1">
      <c r="A142" s="218" t="str">
        <f>IF(ISBLANK(Mat_Transport[[#This Row],[DATE]]),"",ROW(Mat_Transport[[#This Row],[NUM]])-ROW($A$19))</f>
        <v/>
      </c>
      <c r="B142" s="46"/>
      <c r="C142" s="128"/>
      <c r="D142" s="129"/>
      <c r="E142" s="128"/>
      <c r="F142" s="121"/>
      <c r="G142" s="121"/>
      <c r="H142" s="139">
        <f>SUM(Mat_Transport[[#This Row],[MONTANT CAF REALISE ]:[MONTANT DD ET AUTRES TAXES HTVA]])</f>
        <v>0</v>
      </c>
      <c r="I142" s="35"/>
      <c r="J142" s="119"/>
      <c r="K142" s="55">
        <f>IF(Mat_Transport[[#This Row],[MOTIF]]="",0,Mat_Transport[[#This Row],[MONTANT CAF REALISE ]])</f>
        <v>0</v>
      </c>
      <c r="L142" s="55">
        <f>IF(Mat_Transport[[#This Row],[MOTIF]]="",0,Mat_Transport[[#This Row],[MONTANT DD ET AUTRES TAXES HTVA]])</f>
        <v>0</v>
      </c>
      <c r="M142" s="56">
        <f>SUM(Mat_Transport[[#This Row],[MONTANT CAF REJETE]:[MONTANT DD ET AUTRES TAXES HTVA REJETE]])</f>
        <v>0</v>
      </c>
      <c r="N142" s="54"/>
      <c r="O142" s="51"/>
      <c r="P142" s="49">
        <f>Mat_Transport[[#This Row],[COÛT TOTAL REALISE]]-Mat_Transport[[#This Row],[COÛT TOTAL REJET]]</f>
        <v>0</v>
      </c>
    </row>
    <row r="143" spans="1:16" ht="15.75" thickBot="1">
      <c r="A143" s="218" t="str">
        <f>IF(ISBLANK(Mat_Transport[[#This Row],[DATE]]),"",ROW(Mat_Transport[[#This Row],[NUM]])-ROW($A$19))</f>
        <v/>
      </c>
      <c r="B143" s="46"/>
      <c r="C143" s="128"/>
      <c r="D143" s="129"/>
      <c r="E143" s="128"/>
      <c r="F143" s="121"/>
      <c r="G143" s="121"/>
      <c r="H143" s="139">
        <f>SUM(Mat_Transport[[#This Row],[MONTANT CAF REALISE ]:[MONTANT DD ET AUTRES TAXES HTVA]])</f>
        <v>0</v>
      </c>
      <c r="I143" s="35"/>
      <c r="J143" s="119"/>
      <c r="K143" s="55">
        <f>IF(Mat_Transport[[#This Row],[MOTIF]]="",0,Mat_Transport[[#This Row],[MONTANT CAF REALISE ]])</f>
        <v>0</v>
      </c>
      <c r="L143" s="55">
        <f>IF(Mat_Transport[[#This Row],[MOTIF]]="",0,Mat_Transport[[#This Row],[MONTANT DD ET AUTRES TAXES HTVA]])</f>
        <v>0</v>
      </c>
      <c r="M143" s="56">
        <f>SUM(Mat_Transport[[#This Row],[MONTANT CAF REJETE]:[MONTANT DD ET AUTRES TAXES HTVA REJETE]])</f>
        <v>0</v>
      </c>
      <c r="N143" s="54"/>
      <c r="O143" s="51"/>
      <c r="P143" s="49">
        <f>Mat_Transport[[#This Row],[COÛT TOTAL REALISE]]-Mat_Transport[[#This Row],[COÛT TOTAL REJET]]</f>
        <v>0</v>
      </c>
    </row>
    <row r="144" spans="1:16" ht="15.75" thickBot="1">
      <c r="A144" s="218" t="str">
        <f>IF(ISBLANK(Mat_Transport[[#This Row],[DATE]]),"",ROW(Mat_Transport[[#This Row],[NUM]])-ROW($A$19))</f>
        <v/>
      </c>
      <c r="B144" s="46"/>
      <c r="C144" s="128"/>
      <c r="D144" s="129"/>
      <c r="E144" s="128"/>
      <c r="F144" s="121"/>
      <c r="G144" s="121"/>
      <c r="H144" s="139">
        <f>SUM(Mat_Transport[[#This Row],[MONTANT CAF REALISE ]:[MONTANT DD ET AUTRES TAXES HTVA]])</f>
        <v>0</v>
      </c>
      <c r="I144" s="35"/>
      <c r="J144" s="119"/>
      <c r="K144" s="55">
        <f>IF(Mat_Transport[[#This Row],[MOTIF]]="",0,Mat_Transport[[#This Row],[MONTANT CAF REALISE ]])</f>
        <v>0</v>
      </c>
      <c r="L144" s="55">
        <f>IF(Mat_Transport[[#This Row],[MOTIF]]="",0,Mat_Transport[[#This Row],[MONTANT DD ET AUTRES TAXES HTVA]])</f>
        <v>0</v>
      </c>
      <c r="M144" s="56">
        <f>SUM(Mat_Transport[[#This Row],[MONTANT CAF REJETE]:[MONTANT DD ET AUTRES TAXES HTVA REJETE]])</f>
        <v>0</v>
      </c>
      <c r="N144" s="54"/>
      <c r="O144" s="51"/>
      <c r="P144" s="49">
        <f>Mat_Transport[[#This Row],[COÛT TOTAL REALISE]]-Mat_Transport[[#This Row],[COÛT TOTAL REJET]]</f>
        <v>0</v>
      </c>
    </row>
    <row r="145" spans="1:16" ht="15.75" thickBot="1">
      <c r="A145" s="218" t="str">
        <f>IF(ISBLANK(Mat_Transport[[#This Row],[DATE]]),"",ROW(Mat_Transport[[#This Row],[NUM]])-ROW($A$19))</f>
        <v/>
      </c>
      <c r="B145" s="46"/>
      <c r="C145" s="128"/>
      <c r="D145" s="129"/>
      <c r="E145" s="128"/>
      <c r="F145" s="121"/>
      <c r="G145" s="121"/>
      <c r="H145" s="139">
        <f>SUM(Mat_Transport[[#This Row],[MONTANT CAF REALISE ]:[MONTANT DD ET AUTRES TAXES HTVA]])</f>
        <v>0</v>
      </c>
      <c r="I145" s="35"/>
      <c r="J145" s="119"/>
      <c r="K145" s="55">
        <f>IF(Mat_Transport[[#This Row],[MOTIF]]="",0,Mat_Transport[[#This Row],[MONTANT CAF REALISE ]])</f>
        <v>0</v>
      </c>
      <c r="L145" s="55">
        <f>IF(Mat_Transport[[#This Row],[MOTIF]]="",0,Mat_Transport[[#This Row],[MONTANT DD ET AUTRES TAXES HTVA]])</f>
        <v>0</v>
      </c>
      <c r="M145" s="56">
        <f>SUM(Mat_Transport[[#This Row],[MONTANT CAF REJETE]:[MONTANT DD ET AUTRES TAXES HTVA REJETE]])</f>
        <v>0</v>
      </c>
      <c r="N145" s="54"/>
      <c r="O145" s="51"/>
      <c r="P145" s="49">
        <f>Mat_Transport[[#This Row],[COÛT TOTAL REALISE]]-Mat_Transport[[#This Row],[COÛT TOTAL REJET]]</f>
        <v>0</v>
      </c>
    </row>
    <row r="146" spans="1:16" ht="15.75" thickBot="1">
      <c r="A146" s="218" t="str">
        <f>IF(ISBLANK(Mat_Transport[[#This Row],[DATE]]),"",ROW(Mat_Transport[[#This Row],[NUM]])-ROW($A$19))</f>
        <v/>
      </c>
      <c r="B146" s="46"/>
      <c r="C146" s="128"/>
      <c r="D146" s="129"/>
      <c r="E146" s="128"/>
      <c r="F146" s="121"/>
      <c r="G146" s="121"/>
      <c r="H146" s="139">
        <f>SUM(Mat_Transport[[#This Row],[MONTANT CAF REALISE ]:[MONTANT DD ET AUTRES TAXES HTVA]])</f>
        <v>0</v>
      </c>
      <c r="I146" s="35"/>
      <c r="J146" s="119"/>
      <c r="K146" s="55">
        <f>IF(Mat_Transport[[#This Row],[MOTIF]]="",0,Mat_Transport[[#This Row],[MONTANT CAF REALISE ]])</f>
        <v>0</v>
      </c>
      <c r="L146" s="55">
        <f>IF(Mat_Transport[[#This Row],[MOTIF]]="",0,Mat_Transport[[#This Row],[MONTANT DD ET AUTRES TAXES HTVA]])</f>
        <v>0</v>
      </c>
      <c r="M146" s="56">
        <f>SUM(Mat_Transport[[#This Row],[MONTANT CAF REJETE]:[MONTANT DD ET AUTRES TAXES HTVA REJETE]])</f>
        <v>0</v>
      </c>
      <c r="N146" s="54"/>
      <c r="O146" s="51"/>
      <c r="P146" s="49">
        <f>Mat_Transport[[#This Row],[COÛT TOTAL REALISE]]-Mat_Transport[[#This Row],[COÛT TOTAL REJET]]</f>
        <v>0</v>
      </c>
    </row>
    <row r="147" spans="1:16" ht="15.75" thickBot="1">
      <c r="A147" s="218" t="str">
        <f>IF(ISBLANK(Mat_Transport[[#This Row],[DATE]]),"",ROW(Mat_Transport[[#This Row],[NUM]])-ROW($A$19))</f>
        <v/>
      </c>
      <c r="B147" s="46"/>
      <c r="C147" s="128"/>
      <c r="D147" s="129"/>
      <c r="E147" s="128"/>
      <c r="F147" s="121"/>
      <c r="G147" s="121"/>
      <c r="H147" s="139">
        <f>SUM(Mat_Transport[[#This Row],[MONTANT CAF REALISE ]:[MONTANT DD ET AUTRES TAXES HTVA]])</f>
        <v>0</v>
      </c>
      <c r="I147" s="35"/>
      <c r="J147" s="119"/>
      <c r="K147" s="55">
        <f>IF(Mat_Transport[[#This Row],[MOTIF]]="",0,Mat_Transport[[#This Row],[MONTANT CAF REALISE ]])</f>
        <v>0</v>
      </c>
      <c r="L147" s="55">
        <f>IF(Mat_Transport[[#This Row],[MOTIF]]="",0,Mat_Transport[[#This Row],[MONTANT DD ET AUTRES TAXES HTVA]])</f>
        <v>0</v>
      </c>
      <c r="M147" s="56">
        <f>SUM(Mat_Transport[[#This Row],[MONTANT CAF REJETE]:[MONTANT DD ET AUTRES TAXES HTVA REJETE]])</f>
        <v>0</v>
      </c>
      <c r="N147" s="54"/>
      <c r="O147" s="51"/>
      <c r="P147" s="49">
        <f>Mat_Transport[[#This Row],[COÛT TOTAL REALISE]]-Mat_Transport[[#This Row],[COÛT TOTAL REJET]]</f>
        <v>0</v>
      </c>
    </row>
    <row r="148" spans="1:16" ht="15.75" thickBot="1">
      <c r="A148" s="218" t="str">
        <f>IF(ISBLANK(Mat_Transport[[#This Row],[DATE]]),"",ROW(Mat_Transport[[#This Row],[NUM]])-ROW($A$19))</f>
        <v/>
      </c>
      <c r="B148" s="46"/>
      <c r="C148" s="128"/>
      <c r="D148" s="129"/>
      <c r="E148" s="128"/>
      <c r="F148" s="121"/>
      <c r="G148" s="121"/>
      <c r="H148" s="139">
        <f>SUM(Mat_Transport[[#This Row],[MONTANT CAF REALISE ]:[MONTANT DD ET AUTRES TAXES HTVA]])</f>
        <v>0</v>
      </c>
      <c r="I148" s="35"/>
      <c r="J148" s="119"/>
      <c r="K148" s="55">
        <f>IF(Mat_Transport[[#This Row],[MOTIF]]="",0,Mat_Transport[[#This Row],[MONTANT CAF REALISE ]])</f>
        <v>0</v>
      </c>
      <c r="L148" s="55">
        <f>IF(Mat_Transport[[#This Row],[MOTIF]]="",0,Mat_Transport[[#This Row],[MONTANT DD ET AUTRES TAXES HTVA]])</f>
        <v>0</v>
      </c>
      <c r="M148" s="56">
        <f>SUM(Mat_Transport[[#This Row],[MONTANT CAF REJETE]:[MONTANT DD ET AUTRES TAXES HTVA REJETE]])</f>
        <v>0</v>
      </c>
      <c r="N148" s="54"/>
      <c r="O148" s="51"/>
      <c r="P148" s="49">
        <f>Mat_Transport[[#This Row],[COÛT TOTAL REALISE]]-Mat_Transport[[#This Row],[COÛT TOTAL REJET]]</f>
        <v>0</v>
      </c>
    </row>
    <row r="149" spans="1:16" ht="15.75" thickBot="1">
      <c r="A149" s="218" t="str">
        <f>IF(ISBLANK(Mat_Transport[[#This Row],[DATE]]),"",ROW(Mat_Transport[[#This Row],[NUM]])-ROW($A$19))</f>
        <v/>
      </c>
      <c r="B149" s="46"/>
      <c r="C149" s="128"/>
      <c r="D149" s="129"/>
      <c r="E149" s="128"/>
      <c r="F149" s="121"/>
      <c r="G149" s="121"/>
      <c r="H149" s="139">
        <f>SUM(Mat_Transport[[#This Row],[MONTANT CAF REALISE ]:[MONTANT DD ET AUTRES TAXES HTVA]])</f>
        <v>0</v>
      </c>
      <c r="I149" s="35"/>
      <c r="J149" s="119"/>
      <c r="K149" s="55">
        <f>IF(Mat_Transport[[#This Row],[MOTIF]]="",0,Mat_Transport[[#This Row],[MONTANT CAF REALISE ]])</f>
        <v>0</v>
      </c>
      <c r="L149" s="55">
        <f>IF(Mat_Transport[[#This Row],[MOTIF]]="",0,Mat_Transport[[#This Row],[MONTANT DD ET AUTRES TAXES HTVA]])</f>
        <v>0</v>
      </c>
      <c r="M149" s="56">
        <f>SUM(Mat_Transport[[#This Row],[MONTANT CAF REJETE]:[MONTANT DD ET AUTRES TAXES HTVA REJETE]])</f>
        <v>0</v>
      </c>
      <c r="N149" s="54"/>
      <c r="O149" s="51"/>
      <c r="P149" s="49">
        <f>Mat_Transport[[#This Row],[COÛT TOTAL REALISE]]-Mat_Transport[[#This Row],[COÛT TOTAL REJET]]</f>
        <v>0</v>
      </c>
    </row>
    <row r="150" spans="1:16" ht="15.75" thickBot="1">
      <c r="A150" s="218" t="str">
        <f>IF(ISBLANK(Mat_Transport[[#This Row],[DATE]]),"",ROW(Mat_Transport[[#This Row],[NUM]])-ROW($A$19))</f>
        <v/>
      </c>
      <c r="B150" s="46"/>
      <c r="C150" s="128"/>
      <c r="D150" s="129"/>
      <c r="E150" s="128"/>
      <c r="F150" s="121"/>
      <c r="G150" s="121"/>
      <c r="H150" s="139">
        <f>SUM(Mat_Transport[[#This Row],[MONTANT CAF REALISE ]:[MONTANT DD ET AUTRES TAXES HTVA]])</f>
        <v>0</v>
      </c>
      <c r="I150" s="35"/>
      <c r="J150" s="119"/>
      <c r="K150" s="55">
        <f>IF(Mat_Transport[[#This Row],[MOTIF]]="",0,Mat_Transport[[#This Row],[MONTANT CAF REALISE ]])</f>
        <v>0</v>
      </c>
      <c r="L150" s="55">
        <f>IF(Mat_Transport[[#This Row],[MOTIF]]="",0,Mat_Transport[[#This Row],[MONTANT DD ET AUTRES TAXES HTVA]])</f>
        <v>0</v>
      </c>
      <c r="M150" s="56">
        <f>SUM(Mat_Transport[[#This Row],[MONTANT CAF REJETE]:[MONTANT DD ET AUTRES TAXES HTVA REJETE]])</f>
        <v>0</v>
      </c>
      <c r="N150" s="54"/>
      <c r="O150" s="51"/>
      <c r="P150" s="49">
        <f>Mat_Transport[[#This Row],[COÛT TOTAL REALISE]]-Mat_Transport[[#This Row],[COÛT TOTAL REJET]]</f>
        <v>0</v>
      </c>
    </row>
    <row r="151" spans="1:16" ht="15.75" thickBot="1">
      <c r="A151" s="218" t="str">
        <f>IF(ISBLANK(Mat_Transport[[#This Row],[DATE]]),"",ROW(Mat_Transport[[#This Row],[NUM]])-ROW($A$19))</f>
        <v/>
      </c>
      <c r="B151" s="46"/>
      <c r="C151" s="128"/>
      <c r="D151" s="129"/>
      <c r="E151" s="128"/>
      <c r="F151" s="121"/>
      <c r="G151" s="121"/>
      <c r="H151" s="139">
        <f>SUM(Mat_Transport[[#This Row],[MONTANT CAF REALISE ]:[MONTANT DD ET AUTRES TAXES HTVA]])</f>
        <v>0</v>
      </c>
      <c r="I151" s="35"/>
      <c r="J151" s="119"/>
      <c r="K151" s="55">
        <f>IF(Mat_Transport[[#This Row],[MOTIF]]="",0,Mat_Transport[[#This Row],[MONTANT CAF REALISE ]])</f>
        <v>0</v>
      </c>
      <c r="L151" s="55">
        <f>IF(Mat_Transport[[#This Row],[MOTIF]]="",0,Mat_Transport[[#This Row],[MONTANT DD ET AUTRES TAXES HTVA]])</f>
        <v>0</v>
      </c>
      <c r="M151" s="56">
        <f>SUM(Mat_Transport[[#This Row],[MONTANT CAF REJETE]:[MONTANT DD ET AUTRES TAXES HTVA REJETE]])</f>
        <v>0</v>
      </c>
      <c r="N151" s="54"/>
      <c r="O151" s="51"/>
      <c r="P151" s="49">
        <f>Mat_Transport[[#This Row],[COÛT TOTAL REALISE]]-Mat_Transport[[#This Row],[COÛT TOTAL REJET]]</f>
        <v>0</v>
      </c>
    </row>
    <row r="152" spans="1:16" ht="15.75" thickBot="1">
      <c r="A152" s="218" t="str">
        <f>IF(ISBLANK(Mat_Transport[[#This Row],[DATE]]),"",ROW(Mat_Transport[[#This Row],[NUM]])-ROW($A$19))</f>
        <v/>
      </c>
      <c r="B152" s="46"/>
      <c r="C152" s="128"/>
      <c r="D152" s="129"/>
      <c r="E152" s="128"/>
      <c r="F152" s="121"/>
      <c r="G152" s="121"/>
      <c r="H152" s="139">
        <f>SUM(Mat_Transport[[#This Row],[MONTANT CAF REALISE ]:[MONTANT DD ET AUTRES TAXES HTVA]])</f>
        <v>0</v>
      </c>
      <c r="I152" s="35"/>
      <c r="J152" s="119"/>
      <c r="K152" s="55">
        <f>IF(Mat_Transport[[#This Row],[MOTIF]]="",0,Mat_Transport[[#This Row],[MONTANT CAF REALISE ]])</f>
        <v>0</v>
      </c>
      <c r="L152" s="55">
        <f>IF(Mat_Transport[[#This Row],[MOTIF]]="",0,Mat_Transport[[#This Row],[MONTANT DD ET AUTRES TAXES HTVA]])</f>
        <v>0</v>
      </c>
      <c r="M152" s="56">
        <f>SUM(Mat_Transport[[#This Row],[MONTANT CAF REJETE]:[MONTANT DD ET AUTRES TAXES HTVA REJETE]])</f>
        <v>0</v>
      </c>
      <c r="N152" s="54"/>
      <c r="O152" s="51"/>
      <c r="P152" s="49">
        <f>Mat_Transport[[#This Row],[COÛT TOTAL REALISE]]-Mat_Transport[[#This Row],[COÛT TOTAL REJET]]</f>
        <v>0</v>
      </c>
    </row>
    <row r="153" spans="1:16" ht="15.75" thickBot="1">
      <c r="A153" s="218" t="str">
        <f>IF(ISBLANK(Mat_Transport[[#This Row],[DATE]]),"",ROW(Mat_Transport[[#This Row],[NUM]])-ROW($A$19))</f>
        <v/>
      </c>
      <c r="B153" s="46"/>
      <c r="C153" s="128"/>
      <c r="D153" s="129"/>
      <c r="E153" s="128"/>
      <c r="F153" s="121"/>
      <c r="G153" s="121"/>
      <c r="H153" s="139">
        <f>SUM(Mat_Transport[[#This Row],[MONTANT CAF REALISE ]:[MONTANT DD ET AUTRES TAXES HTVA]])</f>
        <v>0</v>
      </c>
      <c r="I153" s="35"/>
      <c r="J153" s="119"/>
      <c r="K153" s="55">
        <f>IF(Mat_Transport[[#This Row],[MOTIF]]="",0,Mat_Transport[[#This Row],[MONTANT CAF REALISE ]])</f>
        <v>0</v>
      </c>
      <c r="L153" s="55">
        <f>IF(Mat_Transport[[#This Row],[MOTIF]]="",0,Mat_Transport[[#This Row],[MONTANT DD ET AUTRES TAXES HTVA]])</f>
        <v>0</v>
      </c>
      <c r="M153" s="56">
        <f>SUM(Mat_Transport[[#This Row],[MONTANT CAF REJETE]:[MONTANT DD ET AUTRES TAXES HTVA REJETE]])</f>
        <v>0</v>
      </c>
      <c r="N153" s="54"/>
      <c r="O153" s="51"/>
      <c r="P153" s="49">
        <f>Mat_Transport[[#This Row],[COÛT TOTAL REALISE]]-Mat_Transport[[#This Row],[COÛT TOTAL REJET]]</f>
        <v>0</v>
      </c>
    </row>
    <row r="154" spans="1:16" ht="15.75" thickBot="1">
      <c r="A154" s="218" t="str">
        <f>IF(ISBLANK(Mat_Transport[[#This Row],[DATE]]),"",ROW(Mat_Transport[[#This Row],[NUM]])-ROW($A$19))</f>
        <v/>
      </c>
      <c r="B154" s="46"/>
      <c r="C154" s="128"/>
      <c r="D154" s="129"/>
      <c r="E154" s="128"/>
      <c r="F154" s="121"/>
      <c r="G154" s="121"/>
      <c r="H154" s="139">
        <f>SUM(Mat_Transport[[#This Row],[MONTANT CAF REALISE ]:[MONTANT DD ET AUTRES TAXES HTVA]])</f>
        <v>0</v>
      </c>
      <c r="I154" s="35"/>
      <c r="J154" s="119"/>
      <c r="K154" s="55">
        <f>IF(Mat_Transport[[#This Row],[MOTIF]]="",0,Mat_Transport[[#This Row],[MONTANT CAF REALISE ]])</f>
        <v>0</v>
      </c>
      <c r="L154" s="55">
        <f>IF(Mat_Transport[[#This Row],[MOTIF]]="",0,Mat_Transport[[#This Row],[MONTANT DD ET AUTRES TAXES HTVA]])</f>
        <v>0</v>
      </c>
      <c r="M154" s="56">
        <f>SUM(Mat_Transport[[#This Row],[MONTANT CAF REJETE]:[MONTANT DD ET AUTRES TAXES HTVA REJETE]])</f>
        <v>0</v>
      </c>
      <c r="N154" s="54"/>
      <c r="O154" s="51"/>
      <c r="P154" s="49">
        <f>Mat_Transport[[#This Row],[COÛT TOTAL REALISE]]-Mat_Transport[[#This Row],[COÛT TOTAL REJET]]</f>
        <v>0</v>
      </c>
    </row>
    <row r="155" spans="1:16" ht="15.75" thickBot="1">
      <c r="A155" s="218" t="str">
        <f>IF(ISBLANK(Mat_Transport[[#This Row],[DATE]]),"",ROW(Mat_Transport[[#This Row],[NUM]])-ROW($A$19))</f>
        <v/>
      </c>
      <c r="B155" s="46"/>
      <c r="C155" s="128"/>
      <c r="D155" s="129"/>
      <c r="E155" s="128"/>
      <c r="F155" s="121"/>
      <c r="G155" s="121"/>
      <c r="H155" s="139">
        <f>SUM(Mat_Transport[[#This Row],[MONTANT CAF REALISE ]:[MONTANT DD ET AUTRES TAXES HTVA]])</f>
        <v>0</v>
      </c>
      <c r="I155" s="35"/>
      <c r="J155" s="119"/>
      <c r="K155" s="55">
        <f>IF(Mat_Transport[[#This Row],[MOTIF]]="",0,Mat_Transport[[#This Row],[MONTANT CAF REALISE ]])</f>
        <v>0</v>
      </c>
      <c r="L155" s="55">
        <f>IF(Mat_Transport[[#This Row],[MOTIF]]="",0,Mat_Transport[[#This Row],[MONTANT DD ET AUTRES TAXES HTVA]])</f>
        <v>0</v>
      </c>
      <c r="M155" s="56">
        <f>SUM(Mat_Transport[[#This Row],[MONTANT CAF REJETE]:[MONTANT DD ET AUTRES TAXES HTVA REJETE]])</f>
        <v>0</v>
      </c>
      <c r="N155" s="54"/>
      <c r="O155" s="51"/>
      <c r="P155" s="49">
        <f>Mat_Transport[[#This Row],[COÛT TOTAL REALISE]]-Mat_Transport[[#This Row],[COÛT TOTAL REJET]]</f>
        <v>0</v>
      </c>
    </row>
    <row r="156" spans="1:16" ht="15.75" thickBot="1">
      <c r="A156" s="218" t="str">
        <f>IF(ISBLANK(Mat_Transport[[#This Row],[DATE]]),"",ROW(Mat_Transport[[#This Row],[NUM]])-ROW($A$19))</f>
        <v/>
      </c>
      <c r="B156" s="46"/>
      <c r="C156" s="128"/>
      <c r="D156" s="129"/>
      <c r="E156" s="128"/>
      <c r="F156" s="121"/>
      <c r="G156" s="121"/>
      <c r="H156" s="139">
        <f>SUM(Mat_Transport[[#This Row],[MONTANT CAF REALISE ]:[MONTANT DD ET AUTRES TAXES HTVA]])</f>
        <v>0</v>
      </c>
      <c r="I156" s="35"/>
      <c r="J156" s="119"/>
      <c r="K156" s="55">
        <f>IF(Mat_Transport[[#This Row],[MOTIF]]="",0,Mat_Transport[[#This Row],[MONTANT CAF REALISE ]])</f>
        <v>0</v>
      </c>
      <c r="L156" s="55">
        <f>IF(Mat_Transport[[#This Row],[MOTIF]]="",0,Mat_Transport[[#This Row],[MONTANT DD ET AUTRES TAXES HTVA]])</f>
        <v>0</v>
      </c>
      <c r="M156" s="56">
        <f>SUM(Mat_Transport[[#This Row],[MONTANT CAF REJETE]:[MONTANT DD ET AUTRES TAXES HTVA REJETE]])</f>
        <v>0</v>
      </c>
      <c r="N156" s="54"/>
      <c r="O156" s="51"/>
      <c r="P156" s="49">
        <f>Mat_Transport[[#This Row],[COÛT TOTAL REALISE]]-Mat_Transport[[#This Row],[COÛT TOTAL REJET]]</f>
        <v>0</v>
      </c>
    </row>
    <row r="157" spans="1:16" ht="15.75" thickBot="1">
      <c r="A157" s="218" t="str">
        <f>IF(ISBLANK(Mat_Transport[[#This Row],[DATE]]),"",ROW(Mat_Transport[[#This Row],[NUM]])-ROW($A$19))</f>
        <v/>
      </c>
      <c r="B157" s="46"/>
      <c r="C157" s="128"/>
      <c r="D157" s="129"/>
      <c r="E157" s="128"/>
      <c r="F157" s="121"/>
      <c r="G157" s="121"/>
      <c r="H157" s="139">
        <f>SUM(Mat_Transport[[#This Row],[MONTANT CAF REALISE ]:[MONTANT DD ET AUTRES TAXES HTVA]])</f>
        <v>0</v>
      </c>
      <c r="I157" s="35"/>
      <c r="J157" s="119"/>
      <c r="K157" s="55">
        <f>IF(Mat_Transport[[#This Row],[MOTIF]]="",0,Mat_Transport[[#This Row],[MONTANT CAF REALISE ]])</f>
        <v>0</v>
      </c>
      <c r="L157" s="55">
        <f>IF(Mat_Transport[[#This Row],[MOTIF]]="",0,Mat_Transport[[#This Row],[MONTANT DD ET AUTRES TAXES HTVA]])</f>
        <v>0</v>
      </c>
      <c r="M157" s="56">
        <f>SUM(Mat_Transport[[#This Row],[MONTANT CAF REJETE]:[MONTANT DD ET AUTRES TAXES HTVA REJETE]])</f>
        <v>0</v>
      </c>
      <c r="N157" s="54"/>
      <c r="O157" s="51"/>
      <c r="P157" s="49">
        <f>Mat_Transport[[#This Row],[COÛT TOTAL REALISE]]-Mat_Transport[[#This Row],[COÛT TOTAL REJET]]</f>
        <v>0</v>
      </c>
    </row>
    <row r="158" spans="1:16" ht="15.75" thickBot="1">
      <c r="A158" s="218" t="str">
        <f>IF(ISBLANK(Mat_Transport[[#This Row],[DATE]]),"",ROW(Mat_Transport[[#This Row],[NUM]])-ROW($A$19))</f>
        <v/>
      </c>
      <c r="B158" s="46"/>
      <c r="C158" s="128"/>
      <c r="D158" s="129"/>
      <c r="E158" s="128"/>
      <c r="F158" s="121"/>
      <c r="G158" s="121"/>
      <c r="H158" s="139">
        <f>SUM(Mat_Transport[[#This Row],[MONTANT CAF REALISE ]:[MONTANT DD ET AUTRES TAXES HTVA]])</f>
        <v>0</v>
      </c>
      <c r="I158" s="35"/>
      <c r="J158" s="119"/>
      <c r="K158" s="55">
        <f>IF(Mat_Transport[[#This Row],[MOTIF]]="",0,Mat_Transport[[#This Row],[MONTANT CAF REALISE ]])</f>
        <v>0</v>
      </c>
      <c r="L158" s="55">
        <f>IF(Mat_Transport[[#This Row],[MOTIF]]="",0,Mat_Transport[[#This Row],[MONTANT DD ET AUTRES TAXES HTVA]])</f>
        <v>0</v>
      </c>
      <c r="M158" s="56">
        <f>SUM(Mat_Transport[[#This Row],[MONTANT CAF REJETE]:[MONTANT DD ET AUTRES TAXES HTVA REJETE]])</f>
        <v>0</v>
      </c>
      <c r="N158" s="54"/>
      <c r="O158" s="51"/>
      <c r="P158" s="49">
        <f>Mat_Transport[[#This Row],[COÛT TOTAL REALISE]]-Mat_Transport[[#This Row],[COÛT TOTAL REJET]]</f>
        <v>0</v>
      </c>
    </row>
    <row r="159" spans="1:16" ht="15.75" thickBot="1">
      <c r="A159" s="218" t="str">
        <f>IF(ISBLANK(Mat_Transport[[#This Row],[DATE]]),"",ROW(Mat_Transport[[#This Row],[NUM]])-ROW($A$19))</f>
        <v/>
      </c>
      <c r="B159" s="46"/>
      <c r="C159" s="128"/>
      <c r="D159" s="129"/>
      <c r="E159" s="128"/>
      <c r="F159" s="121"/>
      <c r="G159" s="121"/>
      <c r="H159" s="139">
        <f>SUM(Mat_Transport[[#This Row],[MONTANT CAF REALISE ]:[MONTANT DD ET AUTRES TAXES HTVA]])</f>
        <v>0</v>
      </c>
      <c r="I159" s="35"/>
      <c r="J159" s="119"/>
      <c r="K159" s="55">
        <f>IF(Mat_Transport[[#This Row],[MOTIF]]="",0,Mat_Transport[[#This Row],[MONTANT CAF REALISE ]])</f>
        <v>0</v>
      </c>
      <c r="L159" s="55">
        <f>IF(Mat_Transport[[#This Row],[MOTIF]]="",0,Mat_Transport[[#This Row],[MONTANT DD ET AUTRES TAXES HTVA]])</f>
        <v>0</v>
      </c>
      <c r="M159" s="56">
        <f>SUM(Mat_Transport[[#This Row],[MONTANT CAF REJETE]:[MONTANT DD ET AUTRES TAXES HTVA REJETE]])</f>
        <v>0</v>
      </c>
      <c r="N159" s="54"/>
      <c r="O159" s="51"/>
      <c r="P159" s="49">
        <f>Mat_Transport[[#This Row],[COÛT TOTAL REALISE]]-Mat_Transport[[#This Row],[COÛT TOTAL REJET]]</f>
        <v>0</v>
      </c>
    </row>
    <row r="160" spans="1:16" ht="15.75" thickBot="1">
      <c r="A160" s="218" t="str">
        <f>IF(ISBLANK(Mat_Transport[[#This Row],[DATE]]),"",ROW(Mat_Transport[[#This Row],[NUM]])-ROW($A$19))</f>
        <v/>
      </c>
      <c r="B160" s="46"/>
      <c r="C160" s="128"/>
      <c r="D160" s="129"/>
      <c r="E160" s="128"/>
      <c r="F160" s="121"/>
      <c r="G160" s="121"/>
      <c r="H160" s="139">
        <f>SUM(Mat_Transport[[#This Row],[MONTANT CAF REALISE ]:[MONTANT DD ET AUTRES TAXES HTVA]])</f>
        <v>0</v>
      </c>
      <c r="I160" s="35"/>
      <c r="J160" s="119"/>
      <c r="K160" s="55">
        <f>IF(Mat_Transport[[#This Row],[MOTIF]]="",0,Mat_Transport[[#This Row],[MONTANT CAF REALISE ]])</f>
        <v>0</v>
      </c>
      <c r="L160" s="55">
        <f>IF(Mat_Transport[[#This Row],[MOTIF]]="",0,Mat_Transport[[#This Row],[MONTANT DD ET AUTRES TAXES HTVA]])</f>
        <v>0</v>
      </c>
      <c r="M160" s="56">
        <f>SUM(Mat_Transport[[#This Row],[MONTANT CAF REJETE]:[MONTANT DD ET AUTRES TAXES HTVA REJETE]])</f>
        <v>0</v>
      </c>
      <c r="N160" s="54"/>
      <c r="O160" s="51"/>
      <c r="P160" s="49">
        <f>Mat_Transport[[#This Row],[COÛT TOTAL REALISE]]-Mat_Transport[[#This Row],[COÛT TOTAL REJET]]</f>
        <v>0</v>
      </c>
    </row>
    <row r="161" spans="1:16" ht="15.75" thickBot="1">
      <c r="A161" s="218" t="str">
        <f>IF(ISBLANK(Mat_Transport[[#This Row],[DATE]]),"",ROW(Mat_Transport[[#This Row],[NUM]])-ROW($A$19))</f>
        <v/>
      </c>
      <c r="B161" s="46"/>
      <c r="C161" s="128"/>
      <c r="D161" s="129"/>
      <c r="E161" s="128"/>
      <c r="F161" s="121"/>
      <c r="G161" s="121"/>
      <c r="H161" s="139">
        <f>SUM(Mat_Transport[[#This Row],[MONTANT CAF REALISE ]:[MONTANT DD ET AUTRES TAXES HTVA]])</f>
        <v>0</v>
      </c>
      <c r="I161" s="35"/>
      <c r="J161" s="119"/>
      <c r="K161" s="55">
        <f>IF(Mat_Transport[[#This Row],[MOTIF]]="",0,Mat_Transport[[#This Row],[MONTANT CAF REALISE ]])</f>
        <v>0</v>
      </c>
      <c r="L161" s="55">
        <f>IF(Mat_Transport[[#This Row],[MOTIF]]="",0,Mat_Transport[[#This Row],[MONTANT DD ET AUTRES TAXES HTVA]])</f>
        <v>0</v>
      </c>
      <c r="M161" s="56">
        <f>SUM(Mat_Transport[[#This Row],[MONTANT CAF REJETE]:[MONTANT DD ET AUTRES TAXES HTVA REJETE]])</f>
        <v>0</v>
      </c>
      <c r="N161" s="54"/>
      <c r="O161" s="51"/>
      <c r="P161" s="49">
        <f>Mat_Transport[[#This Row],[COÛT TOTAL REALISE]]-Mat_Transport[[#This Row],[COÛT TOTAL REJET]]</f>
        <v>0</v>
      </c>
    </row>
    <row r="162" spans="1:16" ht="15.75" thickBot="1">
      <c r="A162" s="218" t="str">
        <f>IF(ISBLANK(Mat_Transport[[#This Row],[DATE]]),"",ROW(Mat_Transport[[#This Row],[NUM]])-ROW($A$19))</f>
        <v/>
      </c>
      <c r="B162" s="46"/>
      <c r="C162" s="128"/>
      <c r="D162" s="129"/>
      <c r="E162" s="128"/>
      <c r="F162" s="121"/>
      <c r="G162" s="121"/>
      <c r="H162" s="139">
        <f>SUM(Mat_Transport[[#This Row],[MONTANT CAF REALISE ]:[MONTANT DD ET AUTRES TAXES HTVA]])</f>
        <v>0</v>
      </c>
      <c r="I162" s="35"/>
      <c r="J162" s="119"/>
      <c r="K162" s="55">
        <f>IF(Mat_Transport[[#This Row],[MOTIF]]="",0,Mat_Transport[[#This Row],[MONTANT CAF REALISE ]])</f>
        <v>0</v>
      </c>
      <c r="L162" s="55">
        <f>IF(Mat_Transport[[#This Row],[MOTIF]]="",0,Mat_Transport[[#This Row],[MONTANT DD ET AUTRES TAXES HTVA]])</f>
        <v>0</v>
      </c>
      <c r="M162" s="56">
        <f>SUM(Mat_Transport[[#This Row],[MONTANT CAF REJETE]:[MONTANT DD ET AUTRES TAXES HTVA REJETE]])</f>
        <v>0</v>
      </c>
      <c r="N162" s="54"/>
      <c r="O162" s="51"/>
      <c r="P162" s="49">
        <f>Mat_Transport[[#This Row],[COÛT TOTAL REALISE]]-Mat_Transport[[#This Row],[COÛT TOTAL REJET]]</f>
        <v>0</v>
      </c>
    </row>
    <row r="163" spans="1:16" ht="15.75" thickBot="1">
      <c r="A163" s="218" t="str">
        <f>IF(ISBLANK(Mat_Transport[[#This Row],[DATE]]),"",ROW(Mat_Transport[[#This Row],[NUM]])-ROW($A$19))</f>
        <v/>
      </c>
      <c r="B163" s="46"/>
      <c r="C163" s="128"/>
      <c r="D163" s="129"/>
      <c r="E163" s="128"/>
      <c r="F163" s="121"/>
      <c r="G163" s="121"/>
      <c r="H163" s="139">
        <f>SUM(Mat_Transport[[#This Row],[MONTANT CAF REALISE ]:[MONTANT DD ET AUTRES TAXES HTVA]])</f>
        <v>0</v>
      </c>
      <c r="I163" s="35"/>
      <c r="J163" s="119"/>
      <c r="K163" s="55">
        <f>IF(Mat_Transport[[#This Row],[MOTIF]]="",0,Mat_Transport[[#This Row],[MONTANT CAF REALISE ]])</f>
        <v>0</v>
      </c>
      <c r="L163" s="55">
        <f>IF(Mat_Transport[[#This Row],[MOTIF]]="",0,Mat_Transport[[#This Row],[MONTANT DD ET AUTRES TAXES HTVA]])</f>
        <v>0</v>
      </c>
      <c r="M163" s="56">
        <f>SUM(Mat_Transport[[#This Row],[MONTANT CAF REJETE]:[MONTANT DD ET AUTRES TAXES HTVA REJETE]])</f>
        <v>0</v>
      </c>
      <c r="N163" s="54"/>
      <c r="O163" s="51"/>
      <c r="P163" s="49">
        <f>Mat_Transport[[#This Row],[COÛT TOTAL REALISE]]-Mat_Transport[[#This Row],[COÛT TOTAL REJET]]</f>
        <v>0</v>
      </c>
    </row>
    <row r="164" spans="1:16" ht="15.75" thickBot="1">
      <c r="A164" s="218" t="str">
        <f>IF(ISBLANK(Mat_Transport[[#This Row],[DATE]]),"",ROW(Mat_Transport[[#This Row],[NUM]])-ROW($A$19))</f>
        <v/>
      </c>
      <c r="B164" s="46"/>
      <c r="C164" s="128"/>
      <c r="D164" s="129"/>
      <c r="E164" s="128"/>
      <c r="F164" s="121"/>
      <c r="G164" s="121"/>
      <c r="H164" s="139">
        <f>SUM(Mat_Transport[[#This Row],[MONTANT CAF REALISE ]:[MONTANT DD ET AUTRES TAXES HTVA]])</f>
        <v>0</v>
      </c>
      <c r="I164" s="35"/>
      <c r="J164" s="119"/>
      <c r="K164" s="55">
        <f>IF(Mat_Transport[[#This Row],[MOTIF]]="",0,Mat_Transport[[#This Row],[MONTANT CAF REALISE ]])</f>
        <v>0</v>
      </c>
      <c r="L164" s="55">
        <f>IF(Mat_Transport[[#This Row],[MOTIF]]="",0,Mat_Transport[[#This Row],[MONTANT DD ET AUTRES TAXES HTVA]])</f>
        <v>0</v>
      </c>
      <c r="M164" s="56">
        <f>SUM(Mat_Transport[[#This Row],[MONTANT CAF REJETE]:[MONTANT DD ET AUTRES TAXES HTVA REJETE]])</f>
        <v>0</v>
      </c>
      <c r="N164" s="54"/>
      <c r="O164" s="51"/>
      <c r="P164" s="49">
        <f>Mat_Transport[[#This Row],[COÛT TOTAL REALISE]]-Mat_Transport[[#This Row],[COÛT TOTAL REJET]]</f>
        <v>0</v>
      </c>
    </row>
    <row r="165" spans="1:16" ht="15.75" thickBot="1">
      <c r="A165" s="218" t="str">
        <f>IF(ISBLANK(Mat_Transport[[#This Row],[DATE]]),"",ROW(Mat_Transport[[#This Row],[NUM]])-ROW($A$19))</f>
        <v/>
      </c>
      <c r="B165" s="46"/>
      <c r="C165" s="128"/>
      <c r="D165" s="129"/>
      <c r="E165" s="128"/>
      <c r="F165" s="121"/>
      <c r="G165" s="121"/>
      <c r="H165" s="139">
        <f>SUM(Mat_Transport[[#This Row],[MONTANT CAF REALISE ]:[MONTANT DD ET AUTRES TAXES HTVA]])</f>
        <v>0</v>
      </c>
      <c r="I165" s="35"/>
      <c r="J165" s="119"/>
      <c r="K165" s="55">
        <f>IF(Mat_Transport[[#This Row],[MOTIF]]="",0,Mat_Transport[[#This Row],[MONTANT CAF REALISE ]])</f>
        <v>0</v>
      </c>
      <c r="L165" s="55">
        <f>IF(Mat_Transport[[#This Row],[MOTIF]]="",0,Mat_Transport[[#This Row],[MONTANT DD ET AUTRES TAXES HTVA]])</f>
        <v>0</v>
      </c>
      <c r="M165" s="56">
        <f>SUM(Mat_Transport[[#This Row],[MONTANT CAF REJETE]:[MONTANT DD ET AUTRES TAXES HTVA REJETE]])</f>
        <v>0</v>
      </c>
      <c r="N165" s="54"/>
      <c r="O165" s="51"/>
      <c r="P165" s="49">
        <f>Mat_Transport[[#This Row],[COÛT TOTAL REALISE]]-Mat_Transport[[#This Row],[COÛT TOTAL REJET]]</f>
        <v>0</v>
      </c>
    </row>
    <row r="166" spans="1:16" ht="15.75" thickBot="1">
      <c r="A166" s="218" t="str">
        <f>IF(ISBLANK(Mat_Transport[[#This Row],[DATE]]),"",ROW(Mat_Transport[[#This Row],[NUM]])-ROW($A$19))</f>
        <v/>
      </c>
      <c r="B166" s="46"/>
      <c r="C166" s="128"/>
      <c r="D166" s="129"/>
      <c r="E166" s="128"/>
      <c r="F166" s="121"/>
      <c r="G166" s="121"/>
      <c r="H166" s="139">
        <f>SUM(Mat_Transport[[#This Row],[MONTANT CAF REALISE ]:[MONTANT DD ET AUTRES TAXES HTVA]])</f>
        <v>0</v>
      </c>
      <c r="I166" s="35"/>
      <c r="J166" s="119"/>
      <c r="K166" s="55">
        <f>IF(Mat_Transport[[#This Row],[MOTIF]]="",0,Mat_Transport[[#This Row],[MONTANT CAF REALISE ]])</f>
        <v>0</v>
      </c>
      <c r="L166" s="55">
        <f>IF(Mat_Transport[[#This Row],[MOTIF]]="",0,Mat_Transport[[#This Row],[MONTANT DD ET AUTRES TAXES HTVA]])</f>
        <v>0</v>
      </c>
      <c r="M166" s="56">
        <f>SUM(Mat_Transport[[#This Row],[MONTANT CAF REJETE]:[MONTANT DD ET AUTRES TAXES HTVA REJETE]])</f>
        <v>0</v>
      </c>
      <c r="N166" s="54"/>
      <c r="O166" s="51"/>
      <c r="P166" s="49">
        <f>Mat_Transport[[#This Row],[COÛT TOTAL REALISE]]-Mat_Transport[[#This Row],[COÛT TOTAL REJET]]</f>
        <v>0</v>
      </c>
    </row>
    <row r="167" spans="1:16" ht="15.75" thickBot="1">
      <c r="A167" s="218" t="str">
        <f>IF(ISBLANK(Mat_Transport[[#This Row],[DATE]]),"",ROW(Mat_Transport[[#This Row],[NUM]])-ROW($A$19))</f>
        <v/>
      </c>
      <c r="B167" s="46"/>
      <c r="C167" s="128"/>
      <c r="D167" s="129"/>
      <c r="E167" s="128"/>
      <c r="F167" s="121"/>
      <c r="G167" s="121"/>
      <c r="H167" s="139">
        <f>SUM(Mat_Transport[[#This Row],[MONTANT CAF REALISE ]:[MONTANT DD ET AUTRES TAXES HTVA]])</f>
        <v>0</v>
      </c>
      <c r="I167" s="35"/>
      <c r="J167" s="119"/>
      <c r="K167" s="55">
        <f>IF(Mat_Transport[[#This Row],[MOTIF]]="",0,Mat_Transport[[#This Row],[MONTANT CAF REALISE ]])</f>
        <v>0</v>
      </c>
      <c r="L167" s="55">
        <f>IF(Mat_Transport[[#This Row],[MOTIF]]="",0,Mat_Transport[[#This Row],[MONTANT DD ET AUTRES TAXES HTVA]])</f>
        <v>0</v>
      </c>
      <c r="M167" s="56">
        <f>SUM(Mat_Transport[[#This Row],[MONTANT CAF REJETE]:[MONTANT DD ET AUTRES TAXES HTVA REJETE]])</f>
        <v>0</v>
      </c>
      <c r="N167" s="54"/>
      <c r="O167" s="51"/>
      <c r="P167" s="49">
        <f>Mat_Transport[[#This Row],[COÛT TOTAL REALISE]]-Mat_Transport[[#This Row],[COÛT TOTAL REJET]]</f>
        <v>0</v>
      </c>
    </row>
    <row r="168" spans="1:16" ht="15.75" thickBot="1">
      <c r="A168" s="218" t="str">
        <f>IF(ISBLANK(Mat_Transport[[#This Row],[DATE]]),"",ROW(Mat_Transport[[#This Row],[NUM]])-ROW($A$19))</f>
        <v/>
      </c>
      <c r="B168" s="46"/>
      <c r="C168" s="128"/>
      <c r="D168" s="129"/>
      <c r="E168" s="128"/>
      <c r="F168" s="121"/>
      <c r="G168" s="121"/>
      <c r="H168" s="139">
        <f>SUM(Mat_Transport[[#This Row],[MONTANT CAF REALISE ]:[MONTANT DD ET AUTRES TAXES HTVA]])</f>
        <v>0</v>
      </c>
      <c r="I168" s="35"/>
      <c r="J168" s="119"/>
      <c r="K168" s="55">
        <f>IF(Mat_Transport[[#This Row],[MOTIF]]="",0,Mat_Transport[[#This Row],[MONTANT CAF REALISE ]])</f>
        <v>0</v>
      </c>
      <c r="L168" s="55">
        <f>IF(Mat_Transport[[#This Row],[MOTIF]]="",0,Mat_Transport[[#This Row],[MONTANT DD ET AUTRES TAXES HTVA]])</f>
        <v>0</v>
      </c>
      <c r="M168" s="56">
        <f>SUM(Mat_Transport[[#This Row],[MONTANT CAF REJETE]:[MONTANT DD ET AUTRES TAXES HTVA REJETE]])</f>
        <v>0</v>
      </c>
      <c r="N168" s="54"/>
      <c r="O168" s="51"/>
      <c r="P168" s="49">
        <f>Mat_Transport[[#This Row],[COÛT TOTAL REALISE]]-Mat_Transport[[#This Row],[COÛT TOTAL REJET]]</f>
        <v>0</v>
      </c>
    </row>
    <row r="169" spans="1:16" ht="15.75" thickBot="1">
      <c r="A169" s="218" t="str">
        <f>IF(ISBLANK(Mat_Transport[[#This Row],[DATE]]),"",ROW(Mat_Transport[[#This Row],[NUM]])-ROW($A$19))</f>
        <v/>
      </c>
      <c r="B169" s="46"/>
      <c r="C169" s="128"/>
      <c r="D169" s="129"/>
      <c r="E169" s="128"/>
      <c r="F169" s="121"/>
      <c r="G169" s="121"/>
      <c r="H169" s="139">
        <f>SUM(Mat_Transport[[#This Row],[MONTANT CAF REALISE ]:[MONTANT DD ET AUTRES TAXES HTVA]])</f>
        <v>0</v>
      </c>
      <c r="I169" s="35"/>
      <c r="J169" s="119"/>
      <c r="K169" s="55">
        <f>IF(Mat_Transport[[#This Row],[MOTIF]]="",0,Mat_Transport[[#This Row],[MONTANT CAF REALISE ]])</f>
        <v>0</v>
      </c>
      <c r="L169" s="55">
        <f>IF(Mat_Transport[[#This Row],[MOTIF]]="",0,Mat_Transport[[#This Row],[MONTANT DD ET AUTRES TAXES HTVA]])</f>
        <v>0</v>
      </c>
      <c r="M169" s="56">
        <f>SUM(Mat_Transport[[#This Row],[MONTANT CAF REJETE]:[MONTANT DD ET AUTRES TAXES HTVA REJETE]])</f>
        <v>0</v>
      </c>
      <c r="N169" s="54"/>
      <c r="O169" s="51"/>
      <c r="P169" s="49">
        <f>Mat_Transport[[#This Row],[COÛT TOTAL REALISE]]-Mat_Transport[[#This Row],[COÛT TOTAL REJET]]</f>
        <v>0</v>
      </c>
    </row>
    <row r="170" spans="1:16" ht="15.75" thickBot="1">
      <c r="A170" s="218" t="str">
        <f>IF(ISBLANK(Mat_Transport[[#This Row],[DATE]]),"",ROW(Mat_Transport[[#This Row],[NUM]])-ROW($A$19))</f>
        <v/>
      </c>
      <c r="B170" s="46"/>
      <c r="C170" s="128"/>
      <c r="D170" s="129"/>
      <c r="E170" s="128"/>
      <c r="F170" s="121"/>
      <c r="G170" s="121"/>
      <c r="H170" s="139">
        <f>SUM(Mat_Transport[[#This Row],[MONTANT CAF REALISE ]:[MONTANT DD ET AUTRES TAXES HTVA]])</f>
        <v>0</v>
      </c>
      <c r="I170" s="35"/>
      <c r="J170" s="119"/>
      <c r="K170" s="55">
        <f>IF(Mat_Transport[[#This Row],[MOTIF]]="",0,Mat_Transport[[#This Row],[MONTANT CAF REALISE ]])</f>
        <v>0</v>
      </c>
      <c r="L170" s="55">
        <f>IF(Mat_Transport[[#This Row],[MOTIF]]="",0,Mat_Transport[[#This Row],[MONTANT DD ET AUTRES TAXES HTVA]])</f>
        <v>0</v>
      </c>
      <c r="M170" s="56">
        <f>SUM(Mat_Transport[[#This Row],[MONTANT CAF REJETE]:[MONTANT DD ET AUTRES TAXES HTVA REJETE]])</f>
        <v>0</v>
      </c>
      <c r="N170" s="54"/>
      <c r="O170" s="51"/>
      <c r="P170" s="49">
        <f>Mat_Transport[[#This Row],[COÛT TOTAL REALISE]]-Mat_Transport[[#This Row],[COÛT TOTAL REJET]]</f>
        <v>0</v>
      </c>
    </row>
    <row r="171" spans="1:16" ht="15.75" thickBot="1">
      <c r="A171" s="218" t="str">
        <f>IF(ISBLANK(Mat_Transport[[#This Row],[DATE]]),"",ROW(Mat_Transport[[#This Row],[NUM]])-ROW($A$19))</f>
        <v/>
      </c>
      <c r="B171" s="46"/>
      <c r="C171" s="128"/>
      <c r="D171" s="129"/>
      <c r="E171" s="128"/>
      <c r="F171" s="121"/>
      <c r="G171" s="121"/>
      <c r="H171" s="139">
        <f>SUM(Mat_Transport[[#This Row],[MONTANT CAF REALISE ]:[MONTANT DD ET AUTRES TAXES HTVA]])</f>
        <v>0</v>
      </c>
      <c r="I171" s="35"/>
      <c r="J171" s="119"/>
      <c r="K171" s="55">
        <f>IF(Mat_Transport[[#This Row],[MOTIF]]="",0,Mat_Transport[[#This Row],[MONTANT CAF REALISE ]])</f>
        <v>0</v>
      </c>
      <c r="L171" s="55">
        <f>IF(Mat_Transport[[#This Row],[MOTIF]]="",0,Mat_Transport[[#This Row],[MONTANT DD ET AUTRES TAXES HTVA]])</f>
        <v>0</v>
      </c>
      <c r="M171" s="56">
        <f>SUM(Mat_Transport[[#This Row],[MONTANT CAF REJETE]:[MONTANT DD ET AUTRES TAXES HTVA REJETE]])</f>
        <v>0</v>
      </c>
      <c r="N171" s="54"/>
      <c r="O171" s="51"/>
      <c r="P171" s="49">
        <f>Mat_Transport[[#This Row],[COÛT TOTAL REALISE]]-Mat_Transport[[#This Row],[COÛT TOTAL REJET]]</f>
        <v>0</v>
      </c>
    </row>
    <row r="172" spans="1:16" ht="15.75" thickBot="1">
      <c r="A172" s="218" t="str">
        <f>IF(ISBLANK(Mat_Transport[[#This Row],[DATE]]),"",ROW(Mat_Transport[[#This Row],[NUM]])-ROW($A$19))</f>
        <v/>
      </c>
      <c r="B172" s="46"/>
      <c r="C172" s="128"/>
      <c r="D172" s="129"/>
      <c r="E172" s="128"/>
      <c r="F172" s="121"/>
      <c r="G172" s="121"/>
      <c r="H172" s="139">
        <f>SUM(Mat_Transport[[#This Row],[MONTANT CAF REALISE ]:[MONTANT DD ET AUTRES TAXES HTVA]])</f>
        <v>0</v>
      </c>
      <c r="I172" s="35"/>
      <c r="J172" s="119"/>
      <c r="K172" s="55">
        <f>IF(Mat_Transport[[#This Row],[MOTIF]]="",0,Mat_Transport[[#This Row],[MONTANT CAF REALISE ]])</f>
        <v>0</v>
      </c>
      <c r="L172" s="55">
        <f>IF(Mat_Transport[[#This Row],[MOTIF]]="",0,Mat_Transport[[#This Row],[MONTANT DD ET AUTRES TAXES HTVA]])</f>
        <v>0</v>
      </c>
      <c r="M172" s="56">
        <f>SUM(Mat_Transport[[#This Row],[MONTANT CAF REJETE]:[MONTANT DD ET AUTRES TAXES HTVA REJETE]])</f>
        <v>0</v>
      </c>
      <c r="N172" s="54"/>
      <c r="O172" s="51"/>
      <c r="P172" s="49">
        <f>Mat_Transport[[#This Row],[COÛT TOTAL REALISE]]-Mat_Transport[[#This Row],[COÛT TOTAL REJET]]</f>
        <v>0</v>
      </c>
    </row>
    <row r="173" spans="1:16" ht="15.75" thickBot="1">
      <c r="A173" s="218" t="str">
        <f>IF(ISBLANK(Mat_Transport[[#This Row],[DATE]]),"",ROW(Mat_Transport[[#This Row],[NUM]])-ROW($A$19))</f>
        <v/>
      </c>
      <c r="B173" s="46"/>
      <c r="C173" s="128"/>
      <c r="D173" s="129"/>
      <c r="E173" s="128"/>
      <c r="F173" s="121"/>
      <c r="G173" s="121"/>
      <c r="H173" s="139">
        <f>SUM(Mat_Transport[[#This Row],[MONTANT CAF REALISE ]:[MONTANT DD ET AUTRES TAXES HTVA]])</f>
        <v>0</v>
      </c>
      <c r="I173" s="35"/>
      <c r="J173" s="119"/>
      <c r="K173" s="55">
        <f>IF(Mat_Transport[[#This Row],[MOTIF]]="",0,Mat_Transport[[#This Row],[MONTANT CAF REALISE ]])</f>
        <v>0</v>
      </c>
      <c r="L173" s="55">
        <f>IF(Mat_Transport[[#This Row],[MOTIF]]="",0,Mat_Transport[[#This Row],[MONTANT DD ET AUTRES TAXES HTVA]])</f>
        <v>0</v>
      </c>
      <c r="M173" s="56">
        <f>SUM(Mat_Transport[[#This Row],[MONTANT CAF REJETE]:[MONTANT DD ET AUTRES TAXES HTVA REJETE]])</f>
        <v>0</v>
      </c>
      <c r="N173" s="54"/>
      <c r="O173" s="51"/>
      <c r="P173" s="49">
        <f>Mat_Transport[[#This Row],[COÛT TOTAL REALISE]]-Mat_Transport[[#This Row],[COÛT TOTAL REJET]]</f>
        <v>0</v>
      </c>
    </row>
    <row r="174" spans="1:16" ht="15.75" thickBot="1">
      <c r="A174" s="218" t="str">
        <f>IF(ISBLANK(Mat_Transport[[#This Row],[DATE]]),"",ROW(Mat_Transport[[#This Row],[NUM]])-ROW($A$19))</f>
        <v/>
      </c>
      <c r="B174" s="46"/>
      <c r="C174" s="128"/>
      <c r="D174" s="129"/>
      <c r="E174" s="128"/>
      <c r="F174" s="121"/>
      <c r="G174" s="121"/>
      <c r="H174" s="139">
        <f>SUM(Mat_Transport[[#This Row],[MONTANT CAF REALISE ]:[MONTANT DD ET AUTRES TAXES HTVA]])</f>
        <v>0</v>
      </c>
      <c r="I174" s="35"/>
      <c r="J174" s="119"/>
      <c r="K174" s="55">
        <f>IF(Mat_Transport[[#This Row],[MOTIF]]="",0,Mat_Transport[[#This Row],[MONTANT CAF REALISE ]])</f>
        <v>0</v>
      </c>
      <c r="L174" s="55">
        <f>IF(Mat_Transport[[#This Row],[MOTIF]]="",0,Mat_Transport[[#This Row],[MONTANT DD ET AUTRES TAXES HTVA]])</f>
        <v>0</v>
      </c>
      <c r="M174" s="56">
        <f>SUM(Mat_Transport[[#This Row],[MONTANT CAF REJETE]:[MONTANT DD ET AUTRES TAXES HTVA REJETE]])</f>
        <v>0</v>
      </c>
      <c r="N174" s="54"/>
      <c r="O174" s="51"/>
      <c r="P174" s="49">
        <f>Mat_Transport[[#This Row],[COÛT TOTAL REALISE]]-Mat_Transport[[#This Row],[COÛT TOTAL REJET]]</f>
        <v>0</v>
      </c>
    </row>
    <row r="175" spans="1:16" ht="15.75" thickBot="1">
      <c r="A175" s="218" t="str">
        <f>IF(ISBLANK(Mat_Transport[[#This Row],[DATE]]),"",ROW(Mat_Transport[[#This Row],[NUM]])-ROW($A$19))</f>
        <v/>
      </c>
      <c r="B175" s="46"/>
      <c r="C175" s="128"/>
      <c r="D175" s="129"/>
      <c r="E175" s="128"/>
      <c r="F175" s="121"/>
      <c r="G175" s="121"/>
      <c r="H175" s="139">
        <f>SUM(Mat_Transport[[#This Row],[MONTANT CAF REALISE ]:[MONTANT DD ET AUTRES TAXES HTVA]])</f>
        <v>0</v>
      </c>
      <c r="I175" s="35"/>
      <c r="J175" s="119"/>
      <c r="K175" s="55">
        <f>IF(Mat_Transport[[#This Row],[MOTIF]]="",0,Mat_Transport[[#This Row],[MONTANT CAF REALISE ]])</f>
        <v>0</v>
      </c>
      <c r="L175" s="55">
        <f>IF(Mat_Transport[[#This Row],[MOTIF]]="",0,Mat_Transport[[#This Row],[MONTANT DD ET AUTRES TAXES HTVA]])</f>
        <v>0</v>
      </c>
      <c r="M175" s="56">
        <f>SUM(Mat_Transport[[#This Row],[MONTANT CAF REJETE]:[MONTANT DD ET AUTRES TAXES HTVA REJETE]])</f>
        <v>0</v>
      </c>
      <c r="N175" s="54"/>
      <c r="O175" s="51"/>
      <c r="P175" s="49">
        <f>Mat_Transport[[#This Row],[COÛT TOTAL REALISE]]-Mat_Transport[[#This Row],[COÛT TOTAL REJET]]</f>
        <v>0</v>
      </c>
    </row>
    <row r="176" spans="1:16" ht="15.75" thickBot="1">
      <c r="A176" s="218" t="str">
        <f>IF(ISBLANK(Mat_Transport[[#This Row],[DATE]]),"",ROW(Mat_Transport[[#This Row],[NUM]])-ROW($A$19))</f>
        <v/>
      </c>
      <c r="B176" s="46"/>
      <c r="C176" s="128"/>
      <c r="D176" s="129"/>
      <c r="E176" s="128"/>
      <c r="F176" s="121"/>
      <c r="G176" s="121"/>
      <c r="H176" s="139">
        <f>SUM(Mat_Transport[[#This Row],[MONTANT CAF REALISE ]:[MONTANT DD ET AUTRES TAXES HTVA]])</f>
        <v>0</v>
      </c>
      <c r="I176" s="35"/>
      <c r="J176" s="119"/>
      <c r="K176" s="55">
        <f>IF(Mat_Transport[[#This Row],[MOTIF]]="",0,Mat_Transport[[#This Row],[MONTANT CAF REALISE ]])</f>
        <v>0</v>
      </c>
      <c r="L176" s="55">
        <f>IF(Mat_Transport[[#This Row],[MOTIF]]="",0,Mat_Transport[[#This Row],[MONTANT DD ET AUTRES TAXES HTVA]])</f>
        <v>0</v>
      </c>
      <c r="M176" s="56">
        <f>SUM(Mat_Transport[[#This Row],[MONTANT CAF REJETE]:[MONTANT DD ET AUTRES TAXES HTVA REJETE]])</f>
        <v>0</v>
      </c>
      <c r="N176" s="54"/>
      <c r="O176" s="51"/>
      <c r="P176" s="49">
        <f>Mat_Transport[[#This Row],[COÛT TOTAL REALISE]]-Mat_Transport[[#This Row],[COÛT TOTAL REJET]]</f>
        <v>0</v>
      </c>
    </row>
    <row r="177" spans="1:16" ht="15.75" thickBot="1">
      <c r="A177" s="218" t="str">
        <f>IF(ISBLANK(Mat_Transport[[#This Row],[DATE]]),"",ROW(Mat_Transport[[#This Row],[NUM]])-ROW($A$19))</f>
        <v/>
      </c>
      <c r="B177" s="46"/>
      <c r="C177" s="128"/>
      <c r="D177" s="129"/>
      <c r="E177" s="128"/>
      <c r="F177" s="121"/>
      <c r="G177" s="121"/>
      <c r="H177" s="139">
        <f>SUM(Mat_Transport[[#This Row],[MONTANT CAF REALISE ]:[MONTANT DD ET AUTRES TAXES HTVA]])</f>
        <v>0</v>
      </c>
      <c r="I177" s="35"/>
      <c r="J177" s="119"/>
      <c r="K177" s="55">
        <f>IF(Mat_Transport[[#This Row],[MOTIF]]="",0,Mat_Transport[[#This Row],[MONTANT CAF REALISE ]])</f>
        <v>0</v>
      </c>
      <c r="L177" s="55">
        <f>IF(Mat_Transport[[#This Row],[MOTIF]]="",0,Mat_Transport[[#This Row],[MONTANT DD ET AUTRES TAXES HTVA]])</f>
        <v>0</v>
      </c>
      <c r="M177" s="56">
        <f>SUM(Mat_Transport[[#This Row],[MONTANT CAF REJETE]:[MONTANT DD ET AUTRES TAXES HTVA REJETE]])</f>
        <v>0</v>
      </c>
      <c r="N177" s="54"/>
      <c r="O177" s="51"/>
      <c r="P177" s="49">
        <f>Mat_Transport[[#This Row],[COÛT TOTAL REALISE]]-Mat_Transport[[#This Row],[COÛT TOTAL REJET]]</f>
        <v>0</v>
      </c>
    </row>
    <row r="178" spans="1:16" ht="15.75" thickBot="1">
      <c r="A178" s="218" t="str">
        <f>IF(ISBLANK(Mat_Transport[[#This Row],[DATE]]),"",ROW(Mat_Transport[[#This Row],[NUM]])-ROW($A$19))</f>
        <v/>
      </c>
      <c r="B178" s="46"/>
      <c r="C178" s="128"/>
      <c r="D178" s="129"/>
      <c r="E178" s="128"/>
      <c r="F178" s="121"/>
      <c r="G178" s="121"/>
      <c r="H178" s="139">
        <f>SUM(Mat_Transport[[#This Row],[MONTANT CAF REALISE ]:[MONTANT DD ET AUTRES TAXES HTVA]])</f>
        <v>0</v>
      </c>
      <c r="I178" s="35"/>
      <c r="J178" s="119"/>
      <c r="K178" s="55">
        <f>IF(Mat_Transport[[#This Row],[MOTIF]]="",0,Mat_Transport[[#This Row],[MONTANT CAF REALISE ]])</f>
        <v>0</v>
      </c>
      <c r="L178" s="55">
        <f>IF(Mat_Transport[[#This Row],[MOTIF]]="",0,Mat_Transport[[#This Row],[MONTANT DD ET AUTRES TAXES HTVA]])</f>
        <v>0</v>
      </c>
      <c r="M178" s="56">
        <f>SUM(Mat_Transport[[#This Row],[MONTANT CAF REJETE]:[MONTANT DD ET AUTRES TAXES HTVA REJETE]])</f>
        <v>0</v>
      </c>
      <c r="N178" s="54"/>
      <c r="O178" s="51"/>
      <c r="P178" s="49">
        <f>Mat_Transport[[#This Row],[COÛT TOTAL REALISE]]-Mat_Transport[[#This Row],[COÛT TOTAL REJET]]</f>
        <v>0</v>
      </c>
    </row>
    <row r="179" spans="1:16" ht="15.75" thickBot="1">
      <c r="A179" s="218" t="str">
        <f>IF(ISBLANK(Mat_Transport[[#This Row],[DATE]]),"",ROW(Mat_Transport[[#This Row],[NUM]])-ROW($A$19))</f>
        <v/>
      </c>
      <c r="B179" s="46"/>
      <c r="C179" s="128"/>
      <c r="D179" s="129"/>
      <c r="E179" s="128"/>
      <c r="F179" s="121"/>
      <c r="G179" s="121"/>
      <c r="H179" s="139">
        <f>SUM(Mat_Transport[[#This Row],[MONTANT CAF REALISE ]:[MONTANT DD ET AUTRES TAXES HTVA]])</f>
        <v>0</v>
      </c>
      <c r="I179" s="35"/>
      <c r="J179" s="119"/>
      <c r="K179" s="55">
        <f>IF(Mat_Transport[[#This Row],[MOTIF]]="",0,Mat_Transport[[#This Row],[MONTANT CAF REALISE ]])</f>
        <v>0</v>
      </c>
      <c r="L179" s="55">
        <f>IF(Mat_Transport[[#This Row],[MOTIF]]="",0,Mat_Transport[[#This Row],[MONTANT DD ET AUTRES TAXES HTVA]])</f>
        <v>0</v>
      </c>
      <c r="M179" s="56">
        <f>SUM(Mat_Transport[[#This Row],[MONTANT CAF REJETE]:[MONTANT DD ET AUTRES TAXES HTVA REJETE]])</f>
        <v>0</v>
      </c>
      <c r="N179" s="54"/>
      <c r="O179" s="51"/>
      <c r="P179" s="49">
        <f>Mat_Transport[[#This Row],[COÛT TOTAL REALISE]]-Mat_Transport[[#This Row],[COÛT TOTAL REJET]]</f>
        <v>0</v>
      </c>
    </row>
    <row r="180" spans="1:16" ht="15.75" thickBot="1">
      <c r="A180" s="218" t="str">
        <f>IF(ISBLANK(Mat_Transport[[#This Row],[DATE]]),"",ROW(Mat_Transport[[#This Row],[NUM]])-ROW($A$19))</f>
        <v/>
      </c>
      <c r="B180" s="46"/>
      <c r="C180" s="128"/>
      <c r="D180" s="129"/>
      <c r="E180" s="128"/>
      <c r="F180" s="121"/>
      <c r="G180" s="121"/>
      <c r="H180" s="139">
        <f>SUM(Mat_Transport[[#This Row],[MONTANT CAF REALISE ]:[MONTANT DD ET AUTRES TAXES HTVA]])</f>
        <v>0</v>
      </c>
      <c r="I180" s="35"/>
      <c r="J180" s="119"/>
      <c r="K180" s="55">
        <f>IF(Mat_Transport[[#This Row],[MOTIF]]="",0,Mat_Transport[[#This Row],[MONTANT CAF REALISE ]])</f>
        <v>0</v>
      </c>
      <c r="L180" s="55">
        <f>IF(Mat_Transport[[#This Row],[MOTIF]]="",0,Mat_Transport[[#This Row],[MONTANT DD ET AUTRES TAXES HTVA]])</f>
        <v>0</v>
      </c>
      <c r="M180" s="56">
        <f>SUM(Mat_Transport[[#This Row],[MONTANT CAF REJETE]:[MONTANT DD ET AUTRES TAXES HTVA REJETE]])</f>
        <v>0</v>
      </c>
      <c r="N180" s="54"/>
      <c r="O180" s="51"/>
      <c r="P180" s="49">
        <f>Mat_Transport[[#This Row],[COÛT TOTAL REALISE]]-Mat_Transport[[#This Row],[COÛT TOTAL REJET]]</f>
        <v>0</v>
      </c>
    </row>
    <row r="181" spans="1:16" ht="15.75" thickBot="1">
      <c r="A181" s="218" t="str">
        <f>IF(ISBLANK(Mat_Transport[[#This Row],[DATE]]),"",ROW(Mat_Transport[[#This Row],[NUM]])-ROW($A$19))</f>
        <v/>
      </c>
      <c r="B181" s="46"/>
      <c r="C181" s="128"/>
      <c r="D181" s="129"/>
      <c r="E181" s="128"/>
      <c r="F181" s="121"/>
      <c r="G181" s="121"/>
      <c r="H181" s="139">
        <f>SUM(Mat_Transport[[#This Row],[MONTANT CAF REALISE ]:[MONTANT DD ET AUTRES TAXES HTVA]])</f>
        <v>0</v>
      </c>
      <c r="I181" s="35"/>
      <c r="J181" s="119"/>
      <c r="K181" s="55">
        <f>IF(Mat_Transport[[#This Row],[MOTIF]]="",0,Mat_Transport[[#This Row],[MONTANT CAF REALISE ]])</f>
        <v>0</v>
      </c>
      <c r="L181" s="55">
        <f>IF(Mat_Transport[[#This Row],[MOTIF]]="",0,Mat_Transport[[#This Row],[MONTANT DD ET AUTRES TAXES HTVA]])</f>
        <v>0</v>
      </c>
      <c r="M181" s="56">
        <f>SUM(Mat_Transport[[#This Row],[MONTANT CAF REJETE]:[MONTANT DD ET AUTRES TAXES HTVA REJETE]])</f>
        <v>0</v>
      </c>
      <c r="N181" s="54"/>
      <c r="O181" s="51"/>
      <c r="P181" s="49">
        <f>Mat_Transport[[#This Row],[COÛT TOTAL REALISE]]-Mat_Transport[[#This Row],[COÛT TOTAL REJET]]</f>
        <v>0</v>
      </c>
    </row>
    <row r="182" spans="1:16" ht="15.75" thickBot="1">
      <c r="A182" s="218" t="str">
        <f>IF(ISBLANK(Mat_Transport[[#This Row],[DATE]]),"",ROW(Mat_Transport[[#This Row],[NUM]])-ROW($A$19))</f>
        <v/>
      </c>
      <c r="B182" s="46"/>
      <c r="C182" s="128"/>
      <c r="D182" s="129"/>
      <c r="E182" s="128"/>
      <c r="F182" s="121"/>
      <c r="G182" s="121"/>
      <c r="H182" s="139">
        <f>SUM(Mat_Transport[[#This Row],[MONTANT CAF REALISE ]:[MONTANT DD ET AUTRES TAXES HTVA]])</f>
        <v>0</v>
      </c>
      <c r="I182" s="35"/>
      <c r="J182" s="119"/>
      <c r="K182" s="55">
        <f>IF(Mat_Transport[[#This Row],[MOTIF]]="",0,Mat_Transport[[#This Row],[MONTANT CAF REALISE ]])</f>
        <v>0</v>
      </c>
      <c r="L182" s="55">
        <f>IF(Mat_Transport[[#This Row],[MOTIF]]="",0,Mat_Transport[[#This Row],[MONTANT DD ET AUTRES TAXES HTVA]])</f>
        <v>0</v>
      </c>
      <c r="M182" s="56">
        <f>SUM(Mat_Transport[[#This Row],[MONTANT CAF REJETE]:[MONTANT DD ET AUTRES TAXES HTVA REJETE]])</f>
        <v>0</v>
      </c>
      <c r="N182" s="54"/>
      <c r="O182" s="51"/>
      <c r="P182" s="49">
        <f>Mat_Transport[[#This Row],[COÛT TOTAL REALISE]]-Mat_Transport[[#This Row],[COÛT TOTAL REJET]]</f>
        <v>0</v>
      </c>
    </row>
    <row r="183" spans="1:16" ht="15.75" thickBot="1">
      <c r="A183" s="218" t="str">
        <f>IF(ISBLANK(Mat_Transport[[#This Row],[DATE]]),"",ROW(Mat_Transport[[#This Row],[NUM]])-ROW($A$19))</f>
        <v/>
      </c>
      <c r="B183" s="46"/>
      <c r="C183" s="128"/>
      <c r="D183" s="129"/>
      <c r="E183" s="128"/>
      <c r="F183" s="121"/>
      <c r="G183" s="121"/>
      <c r="H183" s="139">
        <f>SUM(Mat_Transport[[#This Row],[MONTANT CAF REALISE ]:[MONTANT DD ET AUTRES TAXES HTVA]])</f>
        <v>0</v>
      </c>
      <c r="I183" s="35"/>
      <c r="J183" s="119"/>
      <c r="K183" s="55">
        <f>IF(Mat_Transport[[#This Row],[MOTIF]]="",0,Mat_Transport[[#This Row],[MONTANT CAF REALISE ]])</f>
        <v>0</v>
      </c>
      <c r="L183" s="55">
        <f>IF(Mat_Transport[[#This Row],[MOTIF]]="",0,Mat_Transport[[#This Row],[MONTANT DD ET AUTRES TAXES HTVA]])</f>
        <v>0</v>
      </c>
      <c r="M183" s="56">
        <f>SUM(Mat_Transport[[#This Row],[MONTANT CAF REJETE]:[MONTANT DD ET AUTRES TAXES HTVA REJETE]])</f>
        <v>0</v>
      </c>
      <c r="N183" s="54"/>
      <c r="O183" s="51"/>
      <c r="P183" s="49">
        <f>Mat_Transport[[#This Row],[COÛT TOTAL REALISE]]-Mat_Transport[[#This Row],[COÛT TOTAL REJET]]</f>
        <v>0</v>
      </c>
    </row>
    <row r="184" spans="1:16" ht="15.75" thickBot="1">
      <c r="A184" s="218" t="str">
        <f>IF(ISBLANK(Mat_Transport[[#This Row],[DATE]]),"",ROW(Mat_Transport[[#This Row],[NUM]])-ROW($A$19))</f>
        <v/>
      </c>
      <c r="B184" s="46"/>
      <c r="C184" s="128"/>
      <c r="D184" s="129"/>
      <c r="E184" s="128"/>
      <c r="F184" s="121"/>
      <c r="G184" s="121"/>
      <c r="H184" s="139">
        <f>SUM(Mat_Transport[[#This Row],[MONTANT CAF REALISE ]:[MONTANT DD ET AUTRES TAXES HTVA]])</f>
        <v>0</v>
      </c>
      <c r="I184" s="35"/>
      <c r="J184" s="119"/>
      <c r="K184" s="55">
        <f>IF(Mat_Transport[[#This Row],[MOTIF]]="",0,Mat_Transport[[#This Row],[MONTANT CAF REALISE ]])</f>
        <v>0</v>
      </c>
      <c r="L184" s="55">
        <f>IF(Mat_Transport[[#This Row],[MOTIF]]="",0,Mat_Transport[[#This Row],[MONTANT DD ET AUTRES TAXES HTVA]])</f>
        <v>0</v>
      </c>
      <c r="M184" s="56">
        <f>SUM(Mat_Transport[[#This Row],[MONTANT CAF REJETE]:[MONTANT DD ET AUTRES TAXES HTVA REJETE]])</f>
        <v>0</v>
      </c>
      <c r="N184" s="54"/>
      <c r="O184" s="51"/>
      <c r="P184" s="49">
        <f>Mat_Transport[[#This Row],[COÛT TOTAL REALISE]]-Mat_Transport[[#This Row],[COÛT TOTAL REJET]]</f>
        <v>0</v>
      </c>
    </row>
    <row r="185" spans="1:16" ht="15.75" thickBot="1">
      <c r="A185" s="218" t="str">
        <f>IF(ISBLANK(Mat_Transport[[#This Row],[DATE]]),"",ROW(Mat_Transport[[#This Row],[NUM]])-ROW($A$19))</f>
        <v/>
      </c>
      <c r="B185" s="46"/>
      <c r="C185" s="128"/>
      <c r="D185" s="129"/>
      <c r="E185" s="128"/>
      <c r="F185" s="121"/>
      <c r="G185" s="121"/>
      <c r="H185" s="139">
        <f>SUM(Mat_Transport[[#This Row],[MONTANT CAF REALISE ]:[MONTANT DD ET AUTRES TAXES HTVA]])</f>
        <v>0</v>
      </c>
      <c r="I185" s="35"/>
      <c r="J185" s="119"/>
      <c r="K185" s="55">
        <f>IF(Mat_Transport[[#This Row],[MOTIF]]="",0,Mat_Transport[[#This Row],[MONTANT CAF REALISE ]])</f>
        <v>0</v>
      </c>
      <c r="L185" s="55">
        <f>IF(Mat_Transport[[#This Row],[MOTIF]]="",0,Mat_Transport[[#This Row],[MONTANT DD ET AUTRES TAXES HTVA]])</f>
        <v>0</v>
      </c>
      <c r="M185" s="56">
        <f>SUM(Mat_Transport[[#This Row],[MONTANT CAF REJETE]:[MONTANT DD ET AUTRES TAXES HTVA REJETE]])</f>
        <v>0</v>
      </c>
      <c r="N185" s="54"/>
      <c r="O185" s="51"/>
      <c r="P185" s="49">
        <f>Mat_Transport[[#This Row],[COÛT TOTAL REALISE]]-Mat_Transport[[#This Row],[COÛT TOTAL REJET]]</f>
        <v>0</v>
      </c>
    </row>
    <row r="186" spans="1:16" ht="15.75" thickBot="1">
      <c r="A186" s="218" t="str">
        <f>IF(ISBLANK(Mat_Transport[[#This Row],[DATE]]),"",ROW(Mat_Transport[[#This Row],[NUM]])-ROW($A$19))</f>
        <v/>
      </c>
      <c r="B186" s="46"/>
      <c r="C186" s="128"/>
      <c r="D186" s="129"/>
      <c r="E186" s="128"/>
      <c r="F186" s="121"/>
      <c r="G186" s="121"/>
      <c r="H186" s="139">
        <f>SUM(Mat_Transport[[#This Row],[MONTANT CAF REALISE ]:[MONTANT DD ET AUTRES TAXES HTVA]])</f>
        <v>0</v>
      </c>
      <c r="I186" s="35"/>
      <c r="J186" s="119"/>
      <c r="K186" s="55">
        <f>IF(Mat_Transport[[#This Row],[MOTIF]]="",0,Mat_Transport[[#This Row],[MONTANT CAF REALISE ]])</f>
        <v>0</v>
      </c>
      <c r="L186" s="55">
        <f>IF(Mat_Transport[[#This Row],[MOTIF]]="",0,Mat_Transport[[#This Row],[MONTANT DD ET AUTRES TAXES HTVA]])</f>
        <v>0</v>
      </c>
      <c r="M186" s="56">
        <f>SUM(Mat_Transport[[#This Row],[MONTANT CAF REJETE]:[MONTANT DD ET AUTRES TAXES HTVA REJETE]])</f>
        <v>0</v>
      </c>
      <c r="N186" s="54"/>
      <c r="O186" s="51"/>
      <c r="P186" s="49">
        <f>Mat_Transport[[#This Row],[COÛT TOTAL REALISE]]-Mat_Transport[[#This Row],[COÛT TOTAL REJET]]</f>
        <v>0</v>
      </c>
    </row>
    <row r="187" spans="1:16" ht="15.75" thickBot="1">
      <c r="A187" s="218" t="str">
        <f>IF(ISBLANK(Mat_Transport[[#This Row],[DATE]]),"",ROW(Mat_Transport[[#This Row],[NUM]])-ROW($A$19))</f>
        <v/>
      </c>
      <c r="B187" s="46"/>
      <c r="C187" s="128"/>
      <c r="D187" s="129"/>
      <c r="E187" s="128"/>
      <c r="F187" s="121"/>
      <c r="G187" s="121"/>
      <c r="H187" s="139">
        <f>SUM(Mat_Transport[[#This Row],[MONTANT CAF REALISE ]:[MONTANT DD ET AUTRES TAXES HTVA]])</f>
        <v>0</v>
      </c>
      <c r="I187" s="35"/>
      <c r="J187" s="119"/>
      <c r="K187" s="55">
        <f>IF(Mat_Transport[[#This Row],[MOTIF]]="",0,Mat_Transport[[#This Row],[MONTANT CAF REALISE ]])</f>
        <v>0</v>
      </c>
      <c r="L187" s="55">
        <f>IF(Mat_Transport[[#This Row],[MOTIF]]="",0,Mat_Transport[[#This Row],[MONTANT DD ET AUTRES TAXES HTVA]])</f>
        <v>0</v>
      </c>
      <c r="M187" s="56">
        <f>SUM(Mat_Transport[[#This Row],[MONTANT CAF REJETE]:[MONTANT DD ET AUTRES TAXES HTVA REJETE]])</f>
        <v>0</v>
      </c>
      <c r="N187" s="54"/>
      <c r="O187" s="51"/>
      <c r="P187" s="49">
        <f>Mat_Transport[[#This Row],[COÛT TOTAL REALISE]]-Mat_Transport[[#This Row],[COÛT TOTAL REJET]]</f>
        <v>0</v>
      </c>
    </row>
    <row r="188" spans="1:16" ht="15.75" thickBot="1">
      <c r="A188" s="218" t="str">
        <f>IF(ISBLANK(Mat_Transport[[#This Row],[DATE]]),"",ROW(Mat_Transport[[#This Row],[NUM]])-ROW($A$19))</f>
        <v/>
      </c>
      <c r="B188" s="46"/>
      <c r="C188" s="128"/>
      <c r="D188" s="129"/>
      <c r="E188" s="128"/>
      <c r="F188" s="121"/>
      <c r="G188" s="121"/>
      <c r="H188" s="139">
        <f>SUM(Mat_Transport[[#This Row],[MONTANT CAF REALISE ]:[MONTANT DD ET AUTRES TAXES HTVA]])</f>
        <v>0</v>
      </c>
      <c r="I188" s="35"/>
      <c r="J188" s="119"/>
      <c r="K188" s="55">
        <f>IF(Mat_Transport[[#This Row],[MOTIF]]="",0,Mat_Transport[[#This Row],[MONTANT CAF REALISE ]])</f>
        <v>0</v>
      </c>
      <c r="L188" s="55">
        <f>IF(Mat_Transport[[#This Row],[MOTIF]]="",0,Mat_Transport[[#This Row],[MONTANT DD ET AUTRES TAXES HTVA]])</f>
        <v>0</v>
      </c>
      <c r="M188" s="56">
        <f>SUM(Mat_Transport[[#This Row],[MONTANT CAF REJETE]:[MONTANT DD ET AUTRES TAXES HTVA REJETE]])</f>
        <v>0</v>
      </c>
      <c r="N188" s="54"/>
      <c r="O188" s="51"/>
      <c r="P188" s="49">
        <f>Mat_Transport[[#This Row],[COÛT TOTAL REALISE]]-Mat_Transport[[#This Row],[COÛT TOTAL REJET]]</f>
        <v>0</v>
      </c>
    </row>
    <row r="189" spans="1:16" ht="15.75" thickBot="1">
      <c r="A189" s="218" t="str">
        <f>IF(ISBLANK(Mat_Transport[[#This Row],[DATE]]),"",ROW(Mat_Transport[[#This Row],[NUM]])-ROW($A$19))</f>
        <v/>
      </c>
      <c r="B189" s="46"/>
      <c r="C189" s="128"/>
      <c r="D189" s="129"/>
      <c r="E189" s="128"/>
      <c r="F189" s="121"/>
      <c r="G189" s="121"/>
      <c r="H189" s="139">
        <f>SUM(Mat_Transport[[#This Row],[MONTANT CAF REALISE ]:[MONTANT DD ET AUTRES TAXES HTVA]])</f>
        <v>0</v>
      </c>
      <c r="I189" s="35"/>
      <c r="J189" s="119"/>
      <c r="K189" s="55">
        <f>IF(Mat_Transport[[#This Row],[MOTIF]]="",0,Mat_Transport[[#This Row],[MONTANT CAF REALISE ]])</f>
        <v>0</v>
      </c>
      <c r="L189" s="55">
        <f>IF(Mat_Transport[[#This Row],[MOTIF]]="",0,Mat_Transport[[#This Row],[MONTANT DD ET AUTRES TAXES HTVA]])</f>
        <v>0</v>
      </c>
      <c r="M189" s="56">
        <f>SUM(Mat_Transport[[#This Row],[MONTANT CAF REJETE]:[MONTANT DD ET AUTRES TAXES HTVA REJETE]])</f>
        <v>0</v>
      </c>
      <c r="N189" s="54"/>
      <c r="O189" s="51"/>
      <c r="P189" s="49">
        <f>Mat_Transport[[#This Row],[COÛT TOTAL REALISE]]-Mat_Transport[[#This Row],[COÛT TOTAL REJET]]</f>
        <v>0</v>
      </c>
    </row>
    <row r="190" spans="1:16" ht="15.75" thickBot="1">
      <c r="A190" s="218" t="str">
        <f>IF(ISBLANK(Mat_Transport[[#This Row],[DATE]]),"",ROW(Mat_Transport[[#This Row],[NUM]])-ROW($A$19))</f>
        <v/>
      </c>
      <c r="B190" s="46"/>
      <c r="C190" s="128"/>
      <c r="D190" s="129"/>
      <c r="E190" s="128"/>
      <c r="F190" s="121"/>
      <c r="G190" s="121"/>
      <c r="H190" s="139">
        <f>SUM(Mat_Transport[[#This Row],[MONTANT CAF REALISE ]:[MONTANT DD ET AUTRES TAXES HTVA]])</f>
        <v>0</v>
      </c>
      <c r="I190" s="35"/>
      <c r="J190" s="119"/>
      <c r="K190" s="55">
        <f>IF(Mat_Transport[[#This Row],[MOTIF]]="",0,Mat_Transport[[#This Row],[MONTANT CAF REALISE ]])</f>
        <v>0</v>
      </c>
      <c r="L190" s="55">
        <f>IF(Mat_Transport[[#This Row],[MOTIF]]="",0,Mat_Transport[[#This Row],[MONTANT DD ET AUTRES TAXES HTVA]])</f>
        <v>0</v>
      </c>
      <c r="M190" s="56">
        <f>SUM(Mat_Transport[[#This Row],[MONTANT CAF REJETE]:[MONTANT DD ET AUTRES TAXES HTVA REJETE]])</f>
        <v>0</v>
      </c>
      <c r="N190" s="54"/>
      <c r="O190" s="51"/>
      <c r="P190" s="49">
        <f>Mat_Transport[[#This Row],[COÛT TOTAL REALISE]]-Mat_Transport[[#This Row],[COÛT TOTAL REJET]]</f>
        <v>0</v>
      </c>
    </row>
    <row r="191" spans="1:16" ht="15.75" thickBot="1">
      <c r="A191" s="218" t="str">
        <f>IF(ISBLANK(Mat_Transport[[#This Row],[DATE]]),"",ROW(Mat_Transport[[#This Row],[NUM]])-ROW($A$19))</f>
        <v/>
      </c>
      <c r="B191" s="46"/>
      <c r="C191" s="128"/>
      <c r="D191" s="129"/>
      <c r="E191" s="128"/>
      <c r="F191" s="121"/>
      <c r="G191" s="121"/>
      <c r="H191" s="139">
        <f>SUM(Mat_Transport[[#This Row],[MONTANT CAF REALISE ]:[MONTANT DD ET AUTRES TAXES HTVA]])</f>
        <v>0</v>
      </c>
      <c r="I191" s="35"/>
      <c r="J191" s="119"/>
      <c r="K191" s="55">
        <f>IF(Mat_Transport[[#This Row],[MOTIF]]="",0,Mat_Transport[[#This Row],[MONTANT CAF REALISE ]])</f>
        <v>0</v>
      </c>
      <c r="L191" s="55">
        <f>IF(Mat_Transport[[#This Row],[MOTIF]]="",0,Mat_Transport[[#This Row],[MONTANT DD ET AUTRES TAXES HTVA]])</f>
        <v>0</v>
      </c>
      <c r="M191" s="56">
        <f>SUM(Mat_Transport[[#This Row],[MONTANT CAF REJETE]:[MONTANT DD ET AUTRES TAXES HTVA REJETE]])</f>
        <v>0</v>
      </c>
      <c r="N191" s="54"/>
      <c r="O191" s="51"/>
      <c r="P191" s="49">
        <f>Mat_Transport[[#This Row],[COÛT TOTAL REALISE]]-Mat_Transport[[#This Row],[COÛT TOTAL REJET]]</f>
        <v>0</v>
      </c>
    </row>
    <row r="192" spans="1:16" ht="15.75" thickBot="1">
      <c r="A192" s="218" t="str">
        <f>IF(ISBLANK(Mat_Transport[[#This Row],[DATE]]),"",ROW(Mat_Transport[[#This Row],[NUM]])-ROW($A$19))</f>
        <v/>
      </c>
      <c r="B192" s="46"/>
      <c r="C192" s="128"/>
      <c r="D192" s="129"/>
      <c r="E192" s="128"/>
      <c r="F192" s="121"/>
      <c r="G192" s="121"/>
      <c r="H192" s="139">
        <f>SUM(Mat_Transport[[#This Row],[MONTANT CAF REALISE ]:[MONTANT DD ET AUTRES TAXES HTVA]])</f>
        <v>0</v>
      </c>
      <c r="I192" s="35"/>
      <c r="J192" s="119"/>
      <c r="K192" s="55">
        <f>IF(Mat_Transport[[#This Row],[MOTIF]]="",0,Mat_Transport[[#This Row],[MONTANT CAF REALISE ]])</f>
        <v>0</v>
      </c>
      <c r="L192" s="55">
        <f>IF(Mat_Transport[[#This Row],[MOTIF]]="",0,Mat_Transport[[#This Row],[MONTANT DD ET AUTRES TAXES HTVA]])</f>
        <v>0</v>
      </c>
      <c r="M192" s="56">
        <f>SUM(Mat_Transport[[#This Row],[MONTANT CAF REJETE]:[MONTANT DD ET AUTRES TAXES HTVA REJETE]])</f>
        <v>0</v>
      </c>
      <c r="N192" s="54"/>
      <c r="O192" s="51"/>
      <c r="P192" s="49">
        <f>Mat_Transport[[#This Row],[COÛT TOTAL REALISE]]-Mat_Transport[[#This Row],[COÛT TOTAL REJET]]</f>
        <v>0</v>
      </c>
    </row>
    <row r="193" spans="1:16" ht="15.75" thickBot="1">
      <c r="A193" s="218" t="str">
        <f>IF(ISBLANK(Mat_Transport[[#This Row],[DATE]]),"",ROW(Mat_Transport[[#This Row],[NUM]])-ROW($A$19))</f>
        <v/>
      </c>
      <c r="B193" s="46"/>
      <c r="C193" s="128"/>
      <c r="D193" s="129"/>
      <c r="E193" s="128"/>
      <c r="F193" s="121"/>
      <c r="G193" s="121"/>
      <c r="H193" s="139">
        <f>SUM(Mat_Transport[[#This Row],[MONTANT CAF REALISE ]:[MONTANT DD ET AUTRES TAXES HTVA]])</f>
        <v>0</v>
      </c>
      <c r="I193" s="35"/>
      <c r="J193" s="119"/>
      <c r="K193" s="55">
        <f>IF(Mat_Transport[[#This Row],[MOTIF]]="",0,Mat_Transport[[#This Row],[MONTANT CAF REALISE ]])</f>
        <v>0</v>
      </c>
      <c r="L193" s="55">
        <f>IF(Mat_Transport[[#This Row],[MOTIF]]="",0,Mat_Transport[[#This Row],[MONTANT DD ET AUTRES TAXES HTVA]])</f>
        <v>0</v>
      </c>
      <c r="M193" s="56">
        <f>SUM(Mat_Transport[[#This Row],[MONTANT CAF REJETE]:[MONTANT DD ET AUTRES TAXES HTVA REJETE]])</f>
        <v>0</v>
      </c>
      <c r="N193" s="54"/>
      <c r="O193" s="51"/>
      <c r="P193" s="49">
        <f>Mat_Transport[[#This Row],[COÛT TOTAL REALISE]]-Mat_Transport[[#This Row],[COÛT TOTAL REJET]]</f>
        <v>0</v>
      </c>
    </row>
    <row r="194" spans="1:16" ht="15.75" thickBot="1">
      <c r="A194" s="218" t="str">
        <f>IF(ISBLANK(Mat_Transport[[#This Row],[DATE]]),"",ROW(Mat_Transport[[#This Row],[NUM]])-ROW($A$19))</f>
        <v/>
      </c>
      <c r="B194" s="46"/>
      <c r="C194" s="128"/>
      <c r="D194" s="129"/>
      <c r="E194" s="128"/>
      <c r="F194" s="121"/>
      <c r="G194" s="121"/>
      <c r="H194" s="139">
        <f>SUM(Mat_Transport[[#This Row],[MONTANT CAF REALISE ]:[MONTANT DD ET AUTRES TAXES HTVA]])</f>
        <v>0</v>
      </c>
      <c r="I194" s="35"/>
      <c r="J194" s="119"/>
      <c r="K194" s="55">
        <f>IF(Mat_Transport[[#This Row],[MOTIF]]="",0,Mat_Transport[[#This Row],[MONTANT CAF REALISE ]])</f>
        <v>0</v>
      </c>
      <c r="L194" s="55">
        <f>IF(Mat_Transport[[#This Row],[MOTIF]]="",0,Mat_Transport[[#This Row],[MONTANT DD ET AUTRES TAXES HTVA]])</f>
        <v>0</v>
      </c>
      <c r="M194" s="56">
        <f>SUM(Mat_Transport[[#This Row],[MONTANT CAF REJETE]:[MONTANT DD ET AUTRES TAXES HTVA REJETE]])</f>
        <v>0</v>
      </c>
      <c r="N194" s="54"/>
      <c r="O194" s="51"/>
      <c r="P194" s="49">
        <f>Mat_Transport[[#This Row],[COÛT TOTAL REALISE]]-Mat_Transport[[#This Row],[COÛT TOTAL REJET]]</f>
        <v>0</v>
      </c>
    </row>
    <row r="195" spans="1:16" ht="15.75" thickBot="1">
      <c r="A195" s="218" t="str">
        <f>IF(ISBLANK(Mat_Transport[[#This Row],[DATE]]),"",ROW(Mat_Transport[[#This Row],[NUM]])-ROW($A$19))</f>
        <v/>
      </c>
      <c r="B195" s="46"/>
      <c r="C195" s="128"/>
      <c r="D195" s="129"/>
      <c r="E195" s="128"/>
      <c r="F195" s="121"/>
      <c r="G195" s="121"/>
      <c r="H195" s="139">
        <f>SUM(Mat_Transport[[#This Row],[MONTANT CAF REALISE ]:[MONTANT DD ET AUTRES TAXES HTVA]])</f>
        <v>0</v>
      </c>
      <c r="I195" s="35"/>
      <c r="J195" s="119"/>
      <c r="K195" s="55">
        <f>IF(Mat_Transport[[#This Row],[MOTIF]]="",0,Mat_Transport[[#This Row],[MONTANT CAF REALISE ]])</f>
        <v>0</v>
      </c>
      <c r="L195" s="55">
        <f>IF(Mat_Transport[[#This Row],[MOTIF]]="",0,Mat_Transport[[#This Row],[MONTANT DD ET AUTRES TAXES HTVA]])</f>
        <v>0</v>
      </c>
      <c r="M195" s="56">
        <f>SUM(Mat_Transport[[#This Row],[MONTANT CAF REJETE]:[MONTANT DD ET AUTRES TAXES HTVA REJETE]])</f>
        <v>0</v>
      </c>
      <c r="N195" s="54"/>
      <c r="O195" s="51"/>
      <c r="P195" s="49">
        <f>Mat_Transport[[#This Row],[COÛT TOTAL REALISE]]-Mat_Transport[[#This Row],[COÛT TOTAL REJET]]</f>
        <v>0</v>
      </c>
    </row>
    <row r="196" spans="1:16" ht="15.75" thickBot="1">
      <c r="A196" s="218" t="str">
        <f>IF(ISBLANK(Mat_Transport[[#This Row],[DATE]]),"",ROW(Mat_Transport[[#This Row],[NUM]])-ROW($A$19))</f>
        <v/>
      </c>
      <c r="B196" s="46"/>
      <c r="C196" s="128"/>
      <c r="D196" s="129"/>
      <c r="E196" s="128"/>
      <c r="F196" s="121"/>
      <c r="G196" s="121"/>
      <c r="H196" s="139">
        <f>SUM(Mat_Transport[[#This Row],[MONTANT CAF REALISE ]:[MONTANT DD ET AUTRES TAXES HTVA]])</f>
        <v>0</v>
      </c>
      <c r="I196" s="35"/>
      <c r="J196" s="119"/>
      <c r="K196" s="55">
        <f>IF(Mat_Transport[[#This Row],[MOTIF]]="",0,Mat_Transport[[#This Row],[MONTANT CAF REALISE ]])</f>
        <v>0</v>
      </c>
      <c r="L196" s="55">
        <f>IF(Mat_Transport[[#This Row],[MOTIF]]="",0,Mat_Transport[[#This Row],[MONTANT DD ET AUTRES TAXES HTVA]])</f>
        <v>0</v>
      </c>
      <c r="M196" s="56">
        <f>SUM(Mat_Transport[[#This Row],[MONTANT CAF REJETE]:[MONTANT DD ET AUTRES TAXES HTVA REJETE]])</f>
        <v>0</v>
      </c>
      <c r="N196" s="54"/>
      <c r="O196" s="51"/>
      <c r="P196" s="49">
        <f>Mat_Transport[[#This Row],[COÛT TOTAL REALISE]]-Mat_Transport[[#This Row],[COÛT TOTAL REJET]]</f>
        <v>0</v>
      </c>
    </row>
    <row r="197" spans="1:16" ht="15.75" thickBot="1">
      <c r="A197" s="218" t="str">
        <f>IF(ISBLANK(Mat_Transport[[#This Row],[DATE]]),"",ROW(Mat_Transport[[#This Row],[NUM]])-ROW($A$19))</f>
        <v/>
      </c>
      <c r="B197" s="46"/>
      <c r="C197" s="128"/>
      <c r="D197" s="129"/>
      <c r="E197" s="128"/>
      <c r="F197" s="121"/>
      <c r="G197" s="121"/>
      <c r="H197" s="139">
        <f>SUM(Mat_Transport[[#This Row],[MONTANT CAF REALISE ]:[MONTANT DD ET AUTRES TAXES HTVA]])</f>
        <v>0</v>
      </c>
      <c r="I197" s="35"/>
      <c r="J197" s="119"/>
      <c r="K197" s="55">
        <f>IF(Mat_Transport[[#This Row],[MOTIF]]="",0,Mat_Transport[[#This Row],[MONTANT CAF REALISE ]])</f>
        <v>0</v>
      </c>
      <c r="L197" s="55">
        <f>IF(Mat_Transport[[#This Row],[MOTIF]]="",0,Mat_Transport[[#This Row],[MONTANT DD ET AUTRES TAXES HTVA]])</f>
        <v>0</v>
      </c>
      <c r="M197" s="56">
        <f>SUM(Mat_Transport[[#This Row],[MONTANT CAF REJETE]:[MONTANT DD ET AUTRES TAXES HTVA REJETE]])</f>
        <v>0</v>
      </c>
      <c r="N197" s="54"/>
      <c r="O197" s="51"/>
      <c r="P197" s="49">
        <f>Mat_Transport[[#This Row],[COÛT TOTAL REALISE]]-Mat_Transport[[#This Row],[COÛT TOTAL REJET]]</f>
        <v>0</v>
      </c>
    </row>
    <row r="198" spans="1:16" ht="15.75" thickBot="1">
      <c r="A198" s="218" t="str">
        <f>IF(ISBLANK(Mat_Transport[[#This Row],[DATE]]),"",ROW(Mat_Transport[[#This Row],[NUM]])-ROW($A$19))</f>
        <v/>
      </c>
      <c r="B198" s="46"/>
      <c r="C198" s="128"/>
      <c r="D198" s="129"/>
      <c r="E198" s="128"/>
      <c r="F198" s="121"/>
      <c r="G198" s="121"/>
      <c r="H198" s="139">
        <f>SUM(Mat_Transport[[#This Row],[MONTANT CAF REALISE ]:[MONTANT DD ET AUTRES TAXES HTVA]])</f>
        <v>0</v>
      </c>
      <c r="I198" s="35"/>
      <c r="J198" s="119"/>
      <c r="K198" s="55">
        <f>IF(Mat_Transport[[#This Row],[MOTIF]]="",0,Mat_Transport[[#This Row],[MONTANT CAF REALISE ]])</f>
        <v>0</v>
      </c>
      <c r="L198" s="55">
        <f>IF(Mat_Transport[[#This Row],[MOTIF]]="",0,Mat_Transport[[#This Row],[MONTANT DD ET AUTRES TAXES HTVA]])</f>
        <v>0</v>
      </c>
      <c r="M198" s="56">
        <f>SUM(Mat_Transport[[#This Row],[MONTANT CAF REJETE]:[MONTANT DD ET AUTRES TAXES HTVA REJETE]])</f>
        <v>0</v>
      </c>
      <c r="N198" s="54"/>
      <c r="O198" s="51"/>
      <c r="P198" s="49">
        <f>Mat_Transport[[#This Row],[COÛT TOTAL REALISE]]-Mat_Transport[[#This Row],[COÛT TOTAL REJET]]</f>
        <v>0</v>
      </c>
    </row>
    <row r="199" spans="1:16" ht="15.75" thickBot="1">
      <c r="A199" s="218" t="str">
        <f>IF(ISBLANK(Mat_Transport[[#This Row],[DATE]]),"",ROW(Mat_Transport[[#This Row],[NUM]])-ROW($A$19))</f>
        <v/>
      </c>
      <c r="B199" s="46"/>
      <c r="C199" s="128"/>
      <c r="D199" s="129"/>
      <c r="E199" s="128"/>
      <c r="F199" s="121"/>
      <c r="G199" s="121"/>
      <c r="H199" s="139">
        <f>SUM(Mat_Transport[[#This Row],[MONTANT CAF REALISE ]:[MONTANT DD ET AUTRES TAXES HTVA]])</f>
        <v>0</v>
      </c>
      <c r="I199" s="35"/>
      <c r="J199" s="119"/>
      <c r="K199" s="55">
        <f>IF(Mat_Transport[[#This Row],[MOTIF]]="",0,Mat_Transport[[#This Row],[MONTANT CAF REALISE ]])</f>
        <v>0</v>
      </c>
      <c r="L199" s="55">
        <f>IF(Mat_Transport[[#This Row],[MOTIF]]="",0,Mat_Transport[[#This Row],[MONTANT DD ET AUTRES TAXES HTVA]])</f>
        <v>0</v>
      </c>
      <c r="M199" s="56">
        <f>SUM(Mat_Transport[[#This Row],[MONTANT CAF REJETE]:[MONTANT DD ET AUTRES TAXES HTVA REJETE]])</f>
        <v>0</v>
      </c>
      <c r="N199" s="54"/>
      <c r="O199" s="51"/>
      <c r="P199" s="49">
        <f>Mat_Transport[[#This Row],[COÛT TOTAL REALISE]]-Mat_Transport[[#This Row],[COÛT TOTAL REJET]]</f>
        <v>0</v>
      </c>
    </row>
    <row r="200" spans="1:16" ht="15.75" thickBot="1">
      <c r="A200" s="218" t="str">
        <f>IF(ISBLANK(Mat_Transport[[#This Row],[DATE]]),"",ROW(Mat_Transport[[#This Row],[NUM]])-ROW($A$19))</f>
        <v/>
      </c>
      <c r="B200" s="46"/>
      <c r="C200" s="128"/>
      <c r="D200" s="129"/>
      <c r="E200" s="128"/>
      <c r="F200" s="121"/>
      <c r="G200" s="121"/>
      <c r="H200" s="139">
        <f>SUM(Mat_Transport[[#This Row],[MONTANT CAF REALISE ]:[MONTANT DD ET AUTRES TAXES HTVA]])</f>
        <v>0</v>
      </c>
      <c r="I200" s="35"/>
      <c r="J200" s="119"/>
      <c r="K200" s="55">
        <f>IF(Mat_Transport[[#This Row],[MOTIF]]="",0,Mat_Transport[[#This Row],[MONTANT CAF REALISE ]])</f>
        <v>0</v>
      </c>
      <c r="L200" s="55">
        <f>IF(Mat_Transport[[#This Row],[MOTIF]]="",0,Mat_Transport[[#This Row],[MONTANT DD ET AUTRES TAXES HTVA]])</f>
        <v>0</v>
      </c>
      <c r="M200" s="56">
        <f>SUM(Mat_Transport[[#This Row],[MONTANT CAF REJETE]:[MONTANT DD ET AUTRES TAXES HTVA REJETE]])</f>
        <v>0</v>
      </c>
      <c r="N200" s="54"/>
      <c r="O200" s="51"/>
      <c r="P200" s="49">
        <f>Mat_Transport[[#This Row],[COÛT TOTAL REALISE]]-Mat_Transport[[#This Row],[COÛT TOTAL REJET]]</f>
        <v>0</v>
      </c>
    </row>
    <row r="201" spans="1:16" ht="15.75" thickBot="1">
      <c r="A201" s="218" t="str">
        <f>IF(ISBLANK(Mat_Transport[[#This Row],[DATE]]),"",ROW(Mat_Transport[[#This Row],[NUM]])-ROW($A$19))</f>
        <v/>
      </c>
      <c r="B201" s="46"/>
      <c r="C201" s="128"/>
      <c r="D201" s="129"/>
      <c r="E201" s="128"/>
      <c r="F201" s="121"/>
      <c r="G201" s="121"/>
      <c r="H201" s="139">
        <f>SUM(Mat_Transport[[#This Row],[MONTANT CAF REALISE ]:[MONTANT DD ET AUTRES TAXES HTVA]])</f>
        <v>0</v>
      </c>
      <c r="I201" s="35"/>
      <c r="J201" s="119"/>
      <c r="K201" s="55">
        <f>IF(Mat_Transport[[#This Row],[MOTIF]]="",0,Mat_Transport[[#This Row],[MONTANT CAF REALISE ]])</f>
        <v>0</v>
      </c>
      <c r="L201" s="55">
        <f>IF(Mat_Transport[[#This Row],[MOTIF]]="",0,Mat_Transport[[#This Row],[MONTANT DD ET AUTRES TAXES HTVA]])</f>
        <v>0</v>
      </c>
      <c r="M201" s="56">
        <f>SUM(Mat_Transport[[#This Row],[MONTANT CAF REJETE]:[MONTANT DD ET AUTRES TAXES HTVA REJETE]])</f>
        <v>0</v>
      </c>
      <c r="N201" s="54"/>
      <c r="O201" s="51"/>
      <c r="P201" s="49">
        <f>Mat_Transport[[#This Row],[COÛT TOTAL REALISE]]-Mat_Transport[[#This Row],[COÛT TOTAL REJET]]</f>
        <v>0</v>
      </c>
    </row>
    <row r="202" spans="1:16" ht="15.75" thickBot="1">
      <c r="A202" s="218" t="str">
        <f>IF(ISBLANK(Mat_Transport[[#This Row],[DATE]]),"",ROW(Mat_Transport[[#This Row],[NUM]])-ROW($A$19))</f>
        <v/>
      </c>
      <c r="B202" s="46"/>
      <c r="C202" s="128"/>
      <c r="D202" s="129"/>
      <c r="E202" s="128"/>
      <c r="F202" s="121"/>
      <c r="G202" s="121"/>
      <c r="H202" s="139">
        <f>SUM(Mat_Transport[[#This Row],[MONTANT CAF REALISE ]:[MONTANT DD ET AUTRES TAXES HTVA]])</f>
        <v>0</v>
      </c>
      <c r="I202" s="35"/>
      <c r="J202" s="119"/>
      <c r="K202" s="55">
        <f>IF(Mat_Transport[[#This Row],[MOTIF]]="",0,Mat_Transport[[#This Row],[MONTANT CAF REALISE ]])</f>
        <v>0</v>
      </c>
      <c r="L202" s="55">
        <f>IF(Mat_Transport[[#This Row],[MOTIF]]="",0,Mat_Transport[[#This Row],[MONTANT DD ET AUTRES TAXES HTVA]])</f>
        <v>0</v>
      </c>
      <c r="M202" s="56">
        <f>SUM(Mat_Transport[[#This Row],[MONTANT CAF REJETE]:[MONTANT DD ET AUTRES TAXES HTVA REJETE]])</f>
        <v>0</v>
      </c>
      <c r="N202" s="54"/>
      <c r="O202" s="51"/>
      <c r="P202" s="49">
        <f>Mat_Transport[[#This Row],[COÛT TOTAL REALISE]]-Mat_Transport[[#This Row],[COÛT TOTAL REJET]]</f>
        <v>0</v>
      </c>
    </row>
    <row r="203" spans="1:16" ht="15.75" thickBot="1">
      <c r="A203" s="218" t="str">
        <f>IF(ISBLANK(Mat_Transport[[#This Row],[DATE]]),"",ROW(Mat_Transport[[#This Row],[NUM]])-ROW($A$19))</f>
        <v/>
      </c>
      <c r="B203" s="46"/>
      <c r="C203" s="128"/>
      <c r="D203" s="129"/>
      <c r="E203" s="128"/>
      <c r="F203" s="121"/>
      <c r="G203" s="121"/>
      <c r="H203" s="139">
        <f>SUM(Mat_Transport[[#This Row],[MONTANT CAF REALISE ]:[MONTANT DD ET AUTRES TAXES HTVA]])</f>
        <v>0</v>
      </c>
      <c r="I203" s="35"/>
      <c r="J203" s="119"/>
      <c r="K203" s="55">
        <f>IF(Mat_Transport[[#This Row],[MOTIF]]="",0,Mat_Transport[[#This Row],[MONTANT CAF REALISE ]])</f>
        <v>0</v>
      </c>
      <c r="L203" s="55">
        <f>IF(Mat_Transport[[#This Row],[MOTIF]]="",0,Mat_Transport[[#This Row],[MONTANT DD ET AUTRES TAXES HTVA]])</f>
        <v>0</v>
      </c>
      <c r="M203" s="56">
        <f>SUM(Mat_Transport[[#This Row],[MONTANT CAF REJETE]:[MONTANT DD ET AUTRES TAXES HTVA REJETE]])</f>
        <v>0</v>
      </c>
      <c r="N203" s="54"/>
      <c r="O203" s="51"/>
      <c r="P203" s="49">
        <f>Mat_Transport[[#This Row],[COÛT TOTAL REALISE]]-Mat_Transport[[#This Row],[COÛT TOTAL REJET]]</f>
        <v>0</v>
      </c>
    </row>
    <row r="204" spans="1:16" ht="15.75" thickBot="1">
      <c r="A204" s="218" t="str">
        <f>IF(ISBLANK(Mat_Transport[[#This Row],[DATE]]),"",ROW(Mat_Transport[[#This Row],[NUM]])-ROW($A$19))</f>
        <v/>
      </c>
      <c r="B204" s="46"/>
      <c r="C204" s="128"/>
      <c r="D204" s="129"/>
      <c r="E204" s="128"/>
      <c r="F204" s="121"/>
      <c r="G204" s="121"/>
      <c r="H204" s="139">
        <f>SUM(Mat_Transport[[#This Row],[MONTANT CAF REALISE ]:[MONTANT DD ET AUTRES TAXES HTVA]])</f>
        <v>0</v>
      </c>
      <c r="I204" s="35"/>
      <c r="J204" s="119"/>
      <c r="K204" s="55">
        <f>IF(Mat_Transport[[#This Row],[MOTIF]]="",0,Mat_Transport[[#This Row],[MONTANT CAF REALISE ]])</f>
        <v>0</v>
      </c>
      <c r="L204" s="55">
        <f>IF(Mat_Transport[[#This Row],[MOTIF]]="",0,Mat_Transport[[#This Row],[MONTANT DD ET AUTRES TAXES HTVA]])</f>
        <v>0</v>
      </c>
      <c r="M204" s="56">
        <f>SUM(Mat_Transport[[#This Row],[MONTANT CAF REJETE]:[MONTANT DD ET AUTRES TAXES HTVA REJETE]])</f>
        <v>0</v>
      </c>
      <c r="N204" s="54"/>
      <c r="O204" s="51"/>
      <c r="P204" s="49">
        <f>Mat_Transport[[#This Row],[COÛT TOTAL REALISE]]-Mat_Transport[[#This Row],[COÛT TOTAL REJET]]</f>
        <v>0</v>
      </c>
    </row>
    <row r="205" spans="1:16" ht="15.75" thickBot="1">
      <c r="A205" s="218" t="str">
        <f>IF(ISBLANK(Mat_Transport[[#This Row],[DATE]]),"",ROW(Mat_Transport[[#This Row],[NUM]])-ROW($A$19))</f>
        <v/>
      </c>
      <c r="B205" s="46"/>
      <c r="C205" s="128"/>
      <c r="D205" s="129"/>
      <c r="E205" s="128"/>
      <c r="F205" s="121"/>
      <c r="G205" s="121"/>
      <c r="H205" s="139">
        <f>SUM(Mat_Transport[[#This Row],[MONTANT CAF REALISE ]:[MONTANT DD ET AUTRES TAXES HTVA]])</f>
        <v>0</v>
      </c>
      <c r="I205" s="35"/>
      <c r="J205" s="119"/>
      <c r="K205" s="55">
        <f>IF(Mat_Transport[[#This Row],[MOTIF]]="",0,Mat_Transport[[#This Row],[MONTANT CAF REALISE ]])</f>
        <v>0</v>
      </c>
      <c r="L205" s="55">
        <f>IF(Mat_Transport[[#This Row],[MOTIF]]="",0,Mat_Transport[[#This Row],[MONTANT DD ET AUTRES TAXES HTVA]])</f>
        <v>0</v>
      </c>
      <c r="M205" s="56">
        <f>SUM(Mat_Transport[[#This Row],[MONTANT CAF REJETE]:[MONTANT DD ET AUTRES TAXES HTVA REJETE]])</f>
        <v>0</v>
      </c>
      <c r="N205" s="54"/>
      <c r="O205" s="51"/>
      <c r="P205" s="49">
        <f>Mat_Transport[[#This Row],[COÛT TOTAL REALISE]]-Mat_Transport[[#This Row],[COÛT TOTAL REJET]]</f>
        <v>0</v>
      </c>
    </row>
    <row r="206" spans="1:16" ht="15.75" thickBot="1">
      <c r="A206" s="218" t="str">
        <f>IF(ISBLANK(Mat_Transport[[#This Row],[DATE]]),"",ROW(Mat_Transport[[#This Row],[NUM]])-ROW($A$19))</f>
        <v/>
      </c>
      <c r="B206" s="46"/>
      <c r="C206" s="128"/>
      <c r="D206" s="129"/>
      <c r="E206" s="128"/>
      <c r="F206" s="121"/>
      <c r="G206" s="121"/>
      <c r="H206" s="139">
        <f>SUM(Mat_Transport[[#This Row],[MONTANT CAF REALISE ]:[MONTANT DD ET AUTRES TAXES HTVA]])</f>
        <v>0</v>
      </c>
      <c r="I206" s="35"/>
      <c r="J206" s="119"/>
      <c r="K206" s="55">
        <f>IF(Mat_Transport[[#This Row],[MOTIF]]="",0,Mat_Transport[[#This Row],[MONTANT CAF REALISE ]])</f>
        <v>0</v>
      </c>
      <c r="L206" s="55">
        <f>IF(Mat_Transport[[#This Row],[MOTIF]]="",0,Mat_Transport[[#This Row],[MONTANT DD ET AUTRES TAXES HTVA]])</f>
        <v>0</v>
      </c>
      <c r="M206" s="56">
        <f>SUM(Mat_Transport[[#This Row],[MONTANT CAF REJETE]:[MONTANT DD ET AUTRES TAXES HTVA REJETE]])</f>
        <v>0</v>
      </c>
      <c r="N206" s="54"/>
      <c r="O206" s="51"/>
      <c r="P206" s="49">
        <f>Mat_Transport[[#This Row],[COÛT TOTAL REALISE]]-Mat_Transport[[#This Row],[COÛT TOTAL REJET]]</f>
        <v>0</v>
      </c>
    </row>
    <row r="207" spans="1:16" ht="15.75" thickBot="1">
      <c r="A207" s="218" t="str">
        <f>IF(ISBLANK(Mat_Transport[[#This Row],[DATE]]),"",ROW(Mat_Transport[[#This Row],[NUM]])-ROW($A$19))</f>
        <v/>
      </c>
      <c r="B207" s="46"/>
      <c r="C207" s="128"/>
      <c r="D207" s="129"/>
      <c r="E207" s="128"/>
      <c r="F207" s="121"/>
      <c r="G207" s="121"/>
      <c r="H207" s="139">
        <f>SUM(Mat_Transport[[#This Row],[MONTANT CAF REALISE ]:[MONTANT DD ET AUTRES TAXES HTVA]])</f>
        <v>0</v>
      </c>
      <c r="I207" s="35"/>
      <c r="J207" s="119"/>
      <c r="K207" s="55">
        <f>IF(Mat_Transport[[#This Row],[MOTIF]]="",0,Mat_Transport[[#This Row],[MONTANT CAF REALISE ]])</f>
        <v>0</v>
      </c>
      <c r="L207" s="55">
        <f>IF(Mat_Transport[[#This Row],[MOTIF]]="",0,Mat_Transport[[#This Row],[MONTANT DD ET AUTRES TAXES HTVA]])</f>
        <v>0</v>
      </c>
      <c r="M207" s="56">
        <f>SUM(Mat_Transport[[#This Row],[MONTANT CAF REJETE]:[MONTANT DD ET AUTRES TAXES HTVA REJETE]])</f>
        <v>0</v>
      </c>
      <c r="N207" s="54"/>
      <c r="O207" s="51"/>
      <c r="P207" s="49">
        <f>Mat_Transport[[#This Row],[COÛT TOTAL REALISE]]-Mat_Transport[[#This Row],[COÛT TOTAL REJET]]</f>
        <v>0</v>
      </c>
    </row>
    <row r="208" spans="1:16" ht="15.75" thickBot="1">
      <c r="A208" s="218" t="str">
        <f>IF(ISBLANK(Mat_Transport[[#This Row],[DATE]]),"",ROW(Mat_Transport[[#This Row],[NUM]])-ROW($A$19))</f>
        <v/>
      </c>
      <c r="B208" s="46"/>
      <c r="C208" s="128"/>
      <c r="D208" s="129"/>
      <c r="E208" s="128"/>
      <c r="F208" s="121"/>
      <c r="G208" s="121"/>
      <c r="H208" s="139">
        <f>SUM(Mat_Transport[[#This Row],[MONTANT CAF REALISE ]:[MONTANT DD ET AUTRES TAXES HTVA]])</f>
        <v>0</v>
      </c>
      <c r="I208" s="35"/>
      <c r="J208" s="119"/>
      <c r="K208" s="55">
        <f>IF(Mat_Transport[[#This Row],[MOTIF]]="",0,Mat_Transport[[#This Row],[MONTANT CAF REALISE ]])</f>
        <v>0</v>
      </c>
      <c r="L208" s="55">
        <f>IF(Mat_Transport[[#This Row],[MOTIF]]="",0,Mat_Transport[[#This Row],[MONTANT DD ET AUTRES TAXES HTVA]])</f>
        <v>0</v>
      </c>
      <c r="M208" s="56">
        <f>SUM(Mat_Transport[[#This Row],[MONTANT CAF REJETE]:[MONTANT DD ET AUTRES TAXES HTVA REJETE]])</f>
        <v>0</v>
      </c>
      <c r="N208" s="54"/>
      <c r="O208" s="51"/>
      <c r="P208" s="49">
        <f>Mat_Transport[[#This Row],[COÛT TOTAL REALISE]]-Mat_Transport[[#This Row],[COÛT TOTAL REJET]]</f>
        <v>0</v>
      </c>
    </row>
    <row r="209" spans="1:16" ht="15.75" thickBot="1">
      <c r="A209" s="218" t="str">
        <f>IF(ISBLANK(Mat_Transport[[#This Row],[DATE]]),"",ROW(Mat_Transport[[#This Row],[NUM]])-ROW($A$19))</f>
        <v/>
      </c>
      <c r="B209" s="46"/>
      <c r="C209" s="128"/>
      <c r="D209" s="129"/>
      <c r="E209" s="128"/>
      <c r="F209" s="121"/>
      <c r="G209" s="121"/>
      <c r="H209" s="139">
        <f>SUM(Mat_Transport[[#This Row],[MONTANT CAF REALISE ]:[MONTANT DD ET AUTRES TAXES HTVA]])</f>
        <v>0</v>
      </c>
      <c r="I209" s="35"/>
      <c r="J209" s="119"/>
      <c r="K209" s="55">
        <f>IF(Mat_Transport[[#This Row],[MOTIF]]="",0,Mat_Transport[[#This Row],[MONTANT CAF REALISE ]])</f>
        <v>0</v>
      </c>
      <c r="L209" s="55">
        <f>IF(Mat_Transport[[#This Row],[MOTIF]]="",0,Mat_Transport[[#This Row],[MONTANT DD ET AUTRES TAXES HTVA]])</f>
        <v>0</v>
      </c>
      <c r="M209" s="56">
        <f>SUM(Mat_Transport[[#This Row],[MONTANT CAF REJETE]:[MONTANT DD ET AUTRES TAXES HTVA REJETE]])</f>
        <v>0</v>
      </c>
      <c r="N209" s="54"/>
      <c r="O209" s="51"/>
      <c r="P209" s="49">
        <f>Mat_Transport[[#This Row],[COÛT TOTAL REALISE]]-Mat_Transport[[#This Row],[COÛT TOTAL REJET]]</f>
        <v>0</v>
      </c>
    </row>
    <row r="210" spans="1:16" ht="15.75" thickBot="1">
      <c r="A210" s="218" t="str">
        <f>IF(ISBLANK(Mat_Transport[[#This Row],[DATE]]),"",ROW(Mat_Transport[[#This Row],[NUM]])-ROW($A$19))</f>
        <v/>
      </c>
      <c r="B210" s="46"/>
      <c r="C210" s="128"/>
      <c r="D210" s="129"/>
      <c r="E210" s="128"/>
      <c r="F210" s="121"/>
      <c r="G210" s="121"/>
      <c r="H210" s="139">
        <f>SUM(Mat_Transport[[#This Row],[MONTANT CAF REALISE ]:[MONTANT DD ET AUTRES TAXES HTVA]])</f>
        <v>0</v>
      </c>
      <c r="I210" s="35"/>
      <c r="J210" s="119"/>
      <c r="K210" s="55">
        <f>IF(Mat_Transport[[#This Row],[MOTIF]]="",0,Mat_Transport[[#This Row],[MONTANT CAF REALISE ]])</f>
        <v>0</v>
      </c>
      <c r="L210" s="55">
        <f>IF(Mat_Transport[[#This Row],[MOTIF]]="",0,Mat_Transport[[#This Row],[MONTANT DD ET AUTRES TAXES HTVA]])</f>
        <v>0</v>
      </c>
      <c r="M210" s="56">
        <f>SUM(Mat_Transport[[#This Row],[MONTANT CAF REJETE]:[MONTANT DD ET AUTRES TAXES HTVA REJETE]])</f>
        <v>0</v>
      </c>
      <c r="N210" s="54"/>
      <c r="O210" s="51"/>
      <c r="P210" s="49">
        <f>Mat_Transport[[#This Row],[COÛT TOTAL REALISE]]-Mat_Transport[[#This Row],[COÛT TOTAL REJET]]</f>
        <v>0</v>
      </c>
    </row>
    <row r="211" spans="1:16" ht="15.75" thickBot="1">
      <c r="A211" s="218" t="str">
        <f>IF(ISBLANK(Mat_Transport[[#This Row],[DATE]]),"",ROW(Mat_Transport[[#This Row],[NUM]])-ROW($A$19))</f>
        <v/>
      </c>
      <c r="B211" s="46"/>
      <c r="C211" s="128"/>
      <c r="D211" s="129"/>
      <c r="E211" s="128"/>
      <c r="F211" s="121"/>
      <c r="G211" s="121"/>
      <c r="H211" s="139">
        <f>SUM(Mat_Transport[[#This Row],[MONTANT CAF REALISE ]:[MONTANT DD ET AUTRES TAXES HTVA]])</f>
        <v>0</v>
      </c>
      <c r="I211" s="35"/>
      <c r="J211" s="119"/>
      <c r="K211" s="55">
        <f>IF(Mat_Transport[[#This Row],[MOTIF]]="",0,Mat_Transport[[#This Row],[MONTANT CAF REALISE ]])</f>
        <v>0</v>
      </c>
      <c r="L211" s="55">
        <f>IF(Mat_Transport[[#This Row],[MOTIF]]="",0,Mat_Transport[[#This Row],[MONTANT DD ET AUTRES TAXES HTVA]])</f>
        <v>0</v>
      </c>
      <c r="M211" s="56">
        <f>SUM(Mat_Transport[[#This Row],[MONTANT CAF REJETE]:[MONTANT DD ET AUTRES TAXES HTVA REJETE]])</f>
        <v>0</v>
      </c>
      <c r="N211" s="54"/>
      <c r="O211" s="51"/>
      <c r="P211" s="49">
        <f>Mat_Transport[[#This Row],[COÛT TOTAL REALISE]]-Mat_Transport[[#This Row],[COÛT TOTAL REJET]]</f>
        <v>0</v>
      </c>
    </row>
    <row r="212" spans="1:16" ht="15.75" thickBot="1">
      <c r="A212" s="218" t="str">
        <f>IF(ISBLANK(Mat_Transport[[#This Row],[DATE]]),"",ROW(Mat_Transport[[#This Row],[NUM]])-ROW($A$19))</f>
        <v/>
      </c>
      <c r="B212" s="46"/>
      <c r="C212" s="128"/>
      <c r="D212" s="129"/>
      <c r="E212" s="128"/>
      <c r="F212" s="121"/>
      <c r="G212" s="121"/>
      <c r="H212" s="139">
        <f>SUM(Mat_Transport[[#This Row],[MONTANT CAF REALISE ]:[MONTANT DD ET AUTRES TAXES HTVA]])</f>
        <v>0</v>
      </c>
      <c r="I212" s="35"/>
      <c r="J212" s="119"/>
      <c r="K212" s="55">
        <f>IF(Mat_Transport[[#This Row],[MOTIF]]="",0,Mat_Transport[[#This Row],[MONTANT CAF REALISE ]])</f>
        <v>0</v>
      </c>
      <c r="L212" s="55">
        <f>IF(Mat_Transport[[#This Row],[MOTIF]]="",0,Mat_Transport[[#This Row],[MONTANT DD ET AUTRES TAXES HTVA]])</f>
        <v>0</v>
      </c>
      <c r="M212" s="56">
        <f>SUM(Mat_Transport[[#This Row],[MONTANT CAF REJETE]:[MONTANT DD ET AUTRES TAXES HTVA REJETE]])</f>
        <v>0</v>
      </c>
      <c r="N212" s="54"/>
      <c r="O212" s="51"/>
      <c r="P212" s="49">
        <f>Mat_Transport[[#This Row],[COÛT TOTAL REALISE]]-Mat_Transport[[#This Row],[COÛT TOTAL REJET]]</f>
        <v>0</v>
      </c>
    </row>
    <row r="213" spans="1:16" ht="15.75" thickBot="1">
      <c r="A213" s="218" t="str">
        <f>IF(ISBLANK(Mat_Transport[[#This Row],[DATE]]),"",ROW(Mat_Transport[[#This Row],[NUM]])-ROW($A$19))</f>
        <v/>
      </c>
      <c r="B213" s="46"/>
      <c r="C213" s="128"/>
      <c r="D213" s="129"/>
      <c r="E213" s="128"/>
      <c r="F213" s="121"/>
      <c r="G213" s="121"/>
      <c r="H213" s="139">
        <f>SUM(Mat_Transport[[#This Row],[MONTANT CAF REALISE ]:[MONTANT DD ET AUTRES TAXES HTVA]])</f>
        <v>0</v>
      </c>
      <c r="I213" s="35"/>
      <c r="J213" s="119"/>
      <c r="K213" s="55">
        <f>IF(Mat_Transport[[#This Row],[MOTIF]]="",0,Mat_Transport[[#This Row],[MONTANT CAF REALISE ]])</f>
        <v>0</v>
      </c>
      <c r="L213" s="55">
        <f>IF(Mat_Transport[[#This Row],[MOTIF]]="",0,Mat_Transport[[#This Row],[MONTANT DD ET AUTRES TAXES HTVA]])</f>
        <v>0</v>
      </c>
      <c r="M213" s="56">
        <f>SUM(Mat_Transport[[#This Row],[MONTANT CAF REJETE]:[MONTANT DD ET AUTRES TAXES HTVA REJETE]])</f>
        <v>0</v>
      </c>
      <c r="N213" s="54"/>
      <c r="O213" s="51"/>
      <c r="P213" s="49">
        <f>Mat_Transport[[#This Row],[COÛT TOTAL REALISE]]-Mat_Transport[[#This Row],[COÛT TOTAL REJET]]</f>
        <v>0</v>
      </c>
    </row>
    <row r="214" spans="1:16" ht="15.75" thickBot="1">
      <c r="A214" s="218" t="str">
        <f>IF(ISBLANK(Mat_Transport[[#This Row],[DATE]]),"",ROW(Mat_Transport[[#This Row],[NUM]])-ROW($A$19))</f>
        <v/>
      </c>
      <c r="B214" s="46"/>
      <c r="C214" s="128"/>
      <c r="D214" s="129"/>
      <c r="E214" s="128"/>
      <c r="F214" s="121"/>
      <c r="G214" s="121"/>
      <c r="H214" s="139">
        <f>SUM(Mat_Transport[[#This Row],[MONTANT CAF REALISE ]:[MONTANT DD ET AUTRES TAXES HTVA]])</f>
        <v>0</v>
      </c>
      <c r="I214" s="35"/>
      <c r="J214" s="119"/>
      <c r="K214" s="55">
        <f>IF(Mat_Transport[[#This Row],[MOTIF]]="",0,Mat_Transport[[#This Row],[MONTANT CAF REALISE ]])</f>
        <v>0</v>
      </c>
      <c r="L214" s="55">
        <f>IF(Mat_Transport[[#This Row],[MOTIF]]="",0,Mat_Transport[[#This Row],[MONTANT DD ET AUTRES TAXES HTVA]])</f>
        <v>0</v>
      </c>
      <c r="M214" s="56">
        <f>SUM(Mat_Transport[[#This Row],[MONTANT CAF REJETE]:[MONTANT DD ET AUTRES TAXES HTVA REJETE]])</f>
        <v>0</v>
      </c>
      <c r="N214" s="54"/>
      <c r="O214" s="51"/>
      <c r="P214" s="49">
        <f>Mat_Transport[[#This Row],[COÛT TOTAL REALISE]]-Mat_Transport[[#This Row],[COÛT TOTAL REJET]]</f>
        <v>0</v>
      </c>
    </row>
    <row r="215" spans="1:16" ht="15.75" thickBot="1">
      <c r="A215" s="218" t="str">
        <f>IF(ISBLANK(Mat_Transport[[#This Row],[DATE]]),"",ROW(Mat_Transport[[#This Row],[NUM]])-ROW($A$19))</f>
        <v/>
      </c>
      <c r="B215" s="46"/>
      <c r="C215" s="128"/>
      <c r="D215" s="129"/>
      <c r="E215" s="128"/>
      <c r="F215" s="121"/>
      <c r="G215" s="121"/>
      <c r="H215" s="139">
        <f>SUM(Mat_Transport[[#This Row],[MONTANT CAF REALISE ]:[MONTANT DD ET AUTRES TAXES HTVA]])</f>
        <v>0</v>
      </c>
      <c r="I215" s="35"/>
      <c r="J215" s="119"/>
      <c r="K215" s="55">
        <f>IF(Mat_Transport[[#This Row],[MOTIF]]="",0,Mat_Transport[[#This Row],[MONTANT CAF REALISE ]])</f>
        <v>0</v>
      </c>
      <c r="L215" s="55">
        <f>IF(Mat_Transport[[#This Row],[MOTIF]]="",0,Mat_Transport[[#This Row],[MONTANT DD ET AUTRES TAXES HTVA]])</f>
        <v>0</v>
      </c>
      <c r="M215" s="56">
        <f>SUM(Mat_Transport[[#This Row],[MONTANT CAF REJETE]:[MONTANT DD ET AUTRES TAXES HTVA REJETE]])</f>
        <v>0</v>
      </c>
      <c r="N215" s="54"/>
      <c r="O215" s="51"/>
      <c r="P215" s="49">
        <f>Mat_Transport[[#This Row],[COÛT TOTAL REALISE]]-Mat_Transport[[#This Row],[COÛT TOTAL REJET]]</f>
        <v>0</v>
      </c>
    </row>
    <row r="216" spans="1:16" ht="15.75" thickBot="1">
      <c r="A216" s="218" t="str">
        <f>IF(ISBLANK(Mat_Transport[[#This Row],[DATE]]),"",ROW(Mat_Transport[[#This Row],[NUM]])-ROW($A$19))</f>
        <v/>
      </c>
      <c r="B216" s="46"/>
      <c r="C216" s="128"/>
      <c r="D216" s="129"/>
      <c r="E216" s="128"/>
      <c r="F216" s="121"/>
      <c r="G216" s="121"/>
      <c r="H216" s="139">
        <f>SUM(Mat_Transport[[#This Row],[MONTANT CAF REALISE ]:[MONTANT DD ET AUTRES TAXES HTVA]])</f>
        <v>0</v>
      </c>
      <c r="I216" s="35"/>
      <c r="J216" s="119"/>
      <c r="K216" s="55">
        <f>IF(Mat_Transport[[#This Row],[MOTIF]]="",0,Mat_Transport[[#This Row],[MONTANT CAF REALISE ]])</f>
        <v>0</v>
      </c>
      <c r="L216" s="55">
        <f>IF(Mat_Transport[[#This Row],[MOTIF]]="",0,Mat_Transport[[#This Row],[MONTANT DD ET AUTRES TAXES HTVA]])</f>
        <v>0</v>
      </c>
      <c r="M216" s="56">
        <f>SUM(Mat_Transport[[#This Row],[MONTANT CAF REJETE]:[MONTANT DD ET AUTRES TAXES HTVA REJETE]])</f>
        <v>0</v>
      </c>
      <c r="N216" s="54"/>
      <c r="O216" s="51"/>
      <c r="P216" s="49">
        <f>Mat_Transport[[#This Row],[COÛT TOTAL REALISE]]-Mat_Transport[[#This Row],[COÛT TOTAL REJET]]</f>
        <v>0</v>
      </c>
    </row>
    <row r="217" spans="1:16" ht="15.75" thickBot="1">
      <c r="A217" s="218" t="str">
        <f>IF(ISBLANK(Mat_Transport[[#This Row],[DATE]]),"",ROW(Mat_Transport[[#This Row],[NUM]])-ROW($A$19))</f>
        <v/>
      </c>
      <c r="B217" s="46"/>
      <c r="C217" s="128"/>
      <c r="D217" s="129"/>
      <c r="E217" s="128"/>
      <c r="F217" s="121"/>
      <c r="G217" s="121"/>
      <c r="H217" s="139">
        <f>SUM(Mat_Transport[[#This Row],[MONTANT CAF REALISE ]:[MONTANT DD ET AUTRES TAXES HTVA]])</f>
        <v>0</v>
      </c>
      <c r="I217" s="35"/>
      <c r="J217" s="119"/>
      <c r="K217" s="55">
        <f>IF(Mat_Transport[[#This Row],[MOTIF]]="",0,Mat_Transport[[#This Row],[MONTANT CAF REALISE ]])</f>
        <v>0</v>
      </c>
      <c r="L217" s="55">
        <f>IF(Mat_Transport[[#This Row],[MOTIF]]="",0,Mat_Transport[[#This Row],[MONTANT DD ET AUTRES TAXES HTVA]])</f>
        <v>0</v>
      </c>
      <c r="M217" s="56">
        <f>SUM(Mat_Transport[[#This Row],[MONTANT CAF REJETE]:[MONTANT DD ET AUTRES TAXES HTVA REJETE]])</f>
        <v>0</v>
      </c>
      <c r="N217" s="54"/>
      <c r="O217" s="51"/>
      <c r="P217" s="49">
        <f>Mat_Transport[[#This Row],[COÛT TOTAL REALISE]]-Mat_Transport[[#This Row],[COÛT TOTAL REJET]]</f>
        <v>0</v>
      </c>
    </row>
    <row r="218" spans="1:16" ht="15.75" thickBot="1">
      <c r="A218" s="218" t="str">
        <f>IF(ISBLANK(Mat_Transport[[#This Row],[DATE]]),"",ROW(Mat_Transport[[#This Row],[NUM]])-ROW($A$19))</f>
        <v/>
      </c>
      <c r="B218" s="46"/>
      <c r="C218" s="128"/>
      <c r="D218" s="129"/>
      <c r="E218" s="128"/>
      <c r="F218" s="121"/>
      <c r="G218" s="121"/>
      <c r="H218" s="139">
        <f>SUM(Mat_Transport[[#This Row],[MONTANT CAF REALISE ]:[MONTANT DD ET AUTRES TAXES HTVA]])</f>
        <v>0</v>
      </c>
      <c r="I218" s="35"/>
      <c r="J218" s="119"/>
      <c r="K218" s="55">
        <f>IF(Mat_Transport[[#This Row],[MOTIF]]="",0,Mat_Transport[[#This Row],[MONTANT CAF REALISE ]])</f>
        <v>0</v>
      </c>
      <c r="L218" s="55">
        <f>IF(Mat_Transport[[#This Row],[MOTIF]]="",0,Mat_Transport[[#This Row],[MONTANT DD ET AUTRES TAXES HTVA]])</f>
        <v>0</v>
      </c>
      <c r="M218" s="56">
        <f>SUM(Mat_Transport[[#This Row],[MONTANT CAF REJETE]:[MONTANT DD ET AUTRES TAXES HTVA REJETE]])</f>
        <v>0</v>
      </c>
      <c r="N218" s="54"/>
      <c r="O218" s="51"/>
      <c r="P218" s="49">
        <f>Mat_Transport[[#This Row],[COÛT TOTAL REALISE]]-Mat_Transport[[#This Row],[COÛT TOTAL REJET]]</f>
        <v>0</v>
      </c>
    </row>
    <row r="219" spans="1:16" ht="15.75" thickBot="1">
      <c r="A219" s="218" t="str">
        <f>IF(ISBLANK(Mat_Transport[[#This Row],[DATE]]),"",ROW(Mat_Transport[[#This Row],[NUM]])-ROW($A$19))</f>
        <v/>
      </c>
      <c r="B219" s="46"/>
      <c r="C219" s="128"/>
      <c r="D219" s="129"/>
      <c r="E219" s="128"/>
      <c r="F219" s="121"/>
      <c r="G219" s="121"/>
      <c r="H219" s="139">
        <f>SUM(Mat_Transport[[#This Row],[MONTANT CAF REALISE ]:[MONTANT DD ET AUTRES TAXES HTVA]])</f>
        <v>0</v>
      </c>
      <c r="I219" s="35"/>
      <c r="J219" s="119"/>
      <c r="K219" s="55">
        <f>IF(Mat_Transport[[#This Row],[MOTIF]]="",0,Mat_Transport[[#This Row],[MONTANT CAF REALISE ]])</f>
        <v>0</v>
      </c>
      <c r="L219" s="55">
        <f>IF(Mat_Transport[[#This Row],[MOTIF]]="",0,Mat_Transport[[#This Row],[MONTANT DD ET AUTRES TAXES HTVA]])</f>
        <v>0</v>
      </c>
      <c r="M219" s="56">
        <f>SUM(Mat_Transport[[#This Row],[MONTANT CAF REJETE]:[MONTANT DD ET AUTRES TAXES HTVA REJETE]])</f>
        <v>0</v>
      </c>
      <c r="N219" s="54"/>
      <c r="O219" s="51"/>
      <c r="P219" s="49">
        <f>Mat_Transport[[#This Row],[COÛT TOTAL REALISE]]-Mat_Transport[[#This Row],[COÛT TOTAL REJET]]</f>
        <v>0</v>
      </c>
    </row>
    <row r="220" spans="1:16" ht="15.75" thickBot="1">
      <c r="A220" s="218" t="str">
        <f>IF(ISBLANK(Mat_Transport[[#This Row],[DATE]]),"",ROW(Mat_Transport[[#This Row],[NUM]])-ROW($A$19))</f>
        <v/>
      </c>
      <c r="B220" s="46"/>
      <c r="C220" s="128"/>
      <c r="D220" s="129"/>
      <c r="E220" s="128"/>
      <c r="F220" s="121"/>
      <c r="G220" s="121"/>
      <c r="H220" s="56">
        <f>SUM(Mat_Transport[[#This Row],[MONTANT CAF REALISE ]:[MONTANT DD ET AUTRES TAXES HTVA]])</f>
        <v>0</v>
      </c>
      <c r="I220" s="35"/>
      <c r="J220" s="119"/>
      <c r="K220" s="55">
        <f>IF(Mat_Transport[[#This Row],[MOTIF]]="",0,Mat_Transport[[#This Row],[MONTANT CAF REALISE ]])</f>
        <v>0</v>
      </c>
      <c r="L220" s="55">
        <f>IF(Mat_Transport[[#This Row],[MOTIF]]="",0,Mat_Transport[[#This Row],[MONTANT DD ET AUTRES TAXES HTVA]])</f>
        <v>0</v>
      </c>
      <c r="M220" s="56">
        <f>SUM(Mat_Transport[[#This Row],[MONTANT CAF REJETE]:[MONTANT DD ET AUTRES TAXES HTVA REJETE]])</f>
        <v>0</v>
      </c>
      <c r="N220" s="54"/>
      <c r="O220" s="51"/>
      <c r="P220" s="49">
        <f>Mat_Transport[[#This Row],[COÛT TOTAL REALISE]]-Mat_Transport[[#This Row],[COÛT TOTAL REJET]]</f>
        <v>0</v>
      </c>
    </row>
    <row r="221" spans="1:16">
      <c r="I221" s="35"/>
    </row>
    <row r="222" spans="1:16">
      <c r="I222" s="35"/>
    </row>
  </sheetData>
  <sheetProtection algorithmName="SHA-512" hashValue="BlXZbSqVnnGxtEc7xCpVagzICt1ksvRMMRZ9jtQ/qjUNS4tUd5ZqrurNylCpVN8Wp5+m1w7okrzqoEkMkLIu7Q==" saltValue="ZjKAPbAGdA6IIHzabk6faw==" spinCount="100000" sheet="1" objects="1" scenarios="1" insertHyperlinks="0"/>
  <mergeCells count="11">
    <mergeCell ref="J14:N14"/>
    <mergeCell ref="B14:B15"/>
    <mergeCell ref="C14:C15"/>
    <mergeCell ref="D14:D15"/>
    <mergeCell ref="E14:E15"/>
    <mergeCell ref="F14:H14"/>
    <mergeCell ref="D2:H2"/>
    <mergeCell ref="D4:H4"/>
    <mergeCell ref="D6:H6"/>
    <mergeCell ref="A9:N9"/>
    <mergeCell ref="A11:M11"/>
  </mergeCells>
  <phoneticPr fontId="15" type="noConversion"/>
  <conditionalFormatting sqref="A20:M220">
    <cfRule type="notContainsBlanks" dxfId="73" priority="4">
      <formula>LEN(TRIM(A20))&gt;0</formula>
    </cfRule>
  </conditionalFormatting>
  <conditionalFormatting sqref="D6">
    <cfRule type="notContainsBlanks" dxfId="72" priority="3">
      <formula>LEN(TRIM(D6))&gt;0</formula>
    </cfRule>
  </conditionalFormatting>
  <conditionalFormatting sqref="D4">
    <cfRule type="notContainsBlanks" dxfId="71" priority="2">
      <formula>LEN(TRIM(D4))&gt;0</formula>
    </cfRule>
  </conditionalFormatting>
  <conditionalFormatting sqref="D2">
    <cfRule type="notContainsBlanks" dxfId="70" priority="1">
      <formula>LEN(TRIM(D2))&gt;0</formula>
    </cfRule>
  </conditionalFormatting>
  <pageMargins left="0.7" right="0.7" top="0.75" bottom="0.75" header="0.3" footer="0.3"/>
  <pageSetup paperSize="9" orientation="portrait" r:id="rId1"/>
  <ignoredErrors>
    <ignoredError sqref="K19:M19 H19 P19" calculatedColumn="1"/>
  </ignoredErrors>
  <legacy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52F05682-E603-4373-A890-84C7D62ADF8D}">
          <x14:formula1>
            <xm:f>RESSOURCE!$B$3:$B$17</xm:f>
          </x14:formula1>
          <xm:sqref>J20:J220</xm:sqref>
        </x14:dataValidation>
      </x14:dataValidations>
    </ext>
  </extLs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4F4B78-E04C-41E3-82CC-F71668B4BEB3}">
  <sheetPr codeName="Feuil10"/>
  <dimension ref="A1:P119"/>
  <sheetViews>
    <sheetView topLeftCell="A5" zoomScale="80" zoomScaleNormal="80" workbookViewId="0">
      <selection activeCell="G21" sqref="G21:G117"/>
    </sheetView>
  </sheetViews>
  <sheetFormatPr baseColWidth="10" defaultColWidth="10.625" defaultRowHeight="15"/>
  <cols>
    <col min="1" max="1" width="9.75" style="37" customWidth="1"/>
    <col min="2" max="2" width="16.875" style="37" bestFit="1" customWidth="1"/>
    <col min="3" max="3" width="32.625" style="37" customWidth="1"/>
    <col min="4" max="4" width="22.25" style="37" customWidth="1"/>
    <col min="5" max="5" width="25.25" style="37" customWidth="1"/>
    <col min="6" max="6" width="18.875" style="37" customWidth="1"/>
    <col min="7" max="7" width="18.375" style="37" customWidth="1"/>
    <col min="8" max="8" width="21.25" style="37" customWidth="1"/>
    <col min="9" max="9" width="9.25" style="38" customWidth="1"/>
    <col min="10" max="10" width="23.375" style="38" bestFit="1" customWidth="1"/>
    <col min="11" max="11" width="20.25" style="38" customWidth="1"/>
    <col min="12" max="12" width="19.25" style="38" customWidth="1"/>
    <col min="13" max="13" width="18.25" style="37" customWidth="1"/>
    <col min="14" max="14" width="13.75" style="37" customWidth="1"/>
    <col min="15" max="15" width="9.875" style="37" customWidth="1"/>
    <col min="16" max="16" width="21.375" style="39" bestFit="1" customWidth="1"/>
    <col min="17" max="16384" width="10.625" style="37"/>
  </cols>
  <sheetData>
    <row r="1" spans="1:16" s="29" customFormat="1" ht="22.9" customHeight="1">
      <c r="A1" s="64"/>
      <c r="B1" s="64"/>
      <c r="C1" s="64"/>
      <c r="D1" s="65"/>
      <c r="E1" s="64"/>
      <c r="F1" s="64"/>
      <c r="G1" s="64"/>
      <c r="H1" s="66"/>
      <c r="I1" s="64"/>
      <c r="J1" s="64"/>
      <c r="K1" s="64"/>
      <c r="L1" s="64"/>
      <c r="M1" s="64"/>
      <c r="N1" s="64"/>
      <c r="O1" s="64"/>
      <c r="P1" s="67"/>
    </row>
    <row r="2" spans="1:16" s="29" customFormat="1" ht="22.9" customHeight="1">
      <c r="A2" s="64"/>
      <c r="B2" s="64"/>
      <c r="C2" s="68" t="s">
        <v>4</v>
      </c>
      <c r="D2" s="242">
        <f>'GUIDE D''UTILISATION'!C2</f>
        <v>0</v>
      </c>
      <c r="E2" s="242"/>
      <c r="F2" s="242"/>
      <c r="G2" s="242"/>
      <c r="H2" s="242"/>
      <c r="I2" s="64"/>
      <c r="J2" s="64"/>
      <c r="K2" s="64"/>
      <c r="L2" s="64"/>
      <c r="M2" s="64"/>
      <c r="N2" s="64"/>
      <c r="O2" s="64"/>
      <c r="P2" s="67"/>
    </row>
    <row r="3" spans="1:16" s="29" customFormat="1" ht="22.9" customHeight="1">
      <c r="A3" s="64"/>
      <c r="B3" s="64"/>
      <c r="C3" s="64"/>
      <c r="D3" s="65"/>
      <c r="E3" s="64"/>
      <c r="F3" s="64"/>
      <c r="G3" s="64"/>
      <c r="H3" s="66"/>
      <c r="I3" s="64"/>
      <c r="J3" s="64"/>
      <c r="K3" s="64"/>
      <c r="L3" s="64"/>
      <c r="M3" s="64"/>
      <c r="N3" s="64"/>
      <c r="O3" s="64"/>
      <c r="P3" s="67"/>
    </row>
    <row r="4" spans="1:16" s="29" customFormat="1" ht="22.9" customHeight="1">
      <c r="A4" s="64"/>
      <c r="B4" s="64"/>
      <c r="C4" s="68" t="s">
        <v>5</v>
      </c>
      <c r="D4" s="242">
        <f>'GUIDE D''UTILISATION'!C4</f>
        <v>0</v>
      </c>
      <c r="E4" s="242"/>
      <c r="F4" s="242"/>
      <c r="G4" s="242"/>
      <c r="H4" s="242"/>
      <c r="I4" s="64"/>
      <c r="J4" s="64"/>
      <c r="K4" s="64"/>
      <c r="L4" s="64"/>
      <c r="M4" s="64"/>
      <c r="N4" s="64"/>
      <c r="O4" s="64"/>
      <c r="P4" s="67"/>
    </row>
    <row r="5" spans="1:16" s="29" customFormat="1" ht="22.9" customHeight="1">
      <c r="A5" s="64"/>
      <c r="B5" s="64"/>
      <c r="C5" s="64"/>
      <c r="D5" s="64"/>
      <c r="E5" s="64"/>
      <c r="F5" s="64"/>
      <c r="G5" s="64"/>
      <c r="H5" s="66"/>
      <c r="I5" s="64"/>
      <c r="J5" s="64"/>
      <c r="K5" s="64"/>
      <c r="L5" s="64"/>
      <c r="M5" s="64"/>
      <c r="N5" s="64"/>
      <c r="O5" s="64"/>
      <c r="P5" s="67"/>
    </row>
    <row r="6" spans="1:16" s="29" customFormat="1" ht="22.9" customHeight="1">
      <c r="A6" s="64"/>
      <c r="B6" s="64"/>
      <c r="C6" s="68" t="s">
        <v>6</v>
      </c>
      <c r="D6" s="243">
        <f>'GUIDE D''UTILISATION'!C6</f>
        <v>0</v>
      </c>
      <c r="E6" s="243"/>
      <c r="F6" s="243"/>
      <c r="G6" s="243"/>
      <c r="H6" s="243"/>
      <c r="I6" s="64"/>
      <c r="J6" s="64"/>
      <c r="K6" s="64"/>
      <c r="L6" s="64"/>
      <c r="M6" s="64"/>
      <c r="N6" s="64"/>
      <c r="O6" s="64"/>
      <c r="P6" s="67"/>
    </row>
    <row r="7" spans="1:16" s="29" customFormat="1" ht="22.9" customHeight="1">
      <c r="A7" s="64"/>
      <c r="B7" s="64"/>
      <c r="C7" s="64"/>
      <c r="D7" s="65"/>
      <c r="E7" s="64"/>
      <c r="F7" s="64"/>
      <c r="G7" s="64"/>
      <c r="H7" s="66"/>
      <c r="I7" s="64"/>
      <c r="J7" s="64"/>
      <c r="K7" s="64"/>
      <c r="L7" s="64"/>
      <c r="M7" s="64"/>
      <c r="N7" s="64"/>
      <c r="O7" s="64"/>
      <c r="P7" s="67"/>
    </row>
    <row r="8" spans="1:16" s="29" customFormat="1" ht="22.9" customHeight="1">
      <c r="A8" s="64"/>
      <c r="B8" s="64"/>
      <c r="C8" s="64"/>
      <c r="D8" s="65"/>
      <c r="E8" s="64"/>
      <c r="F8" s="64"/>
      <c r="G8" s="64"/>
      <c r="H8" s="66"/>
      <c r="I8" s="64"/>
      <c r="J8" s="64"/>
      <c r="K8" s="64"/>
      <c r="L8" s="64"/>
      <c r="M8" s="64"/>
      <c r="N8" s="64"/>
      <c r="O8" s="64"/>
      <c r="P8" s="67"/>
    </row>
    <row r="9" spans="1:16" s="29" customFormat="1" ht="22.9" customHeight="1">
      <c r="A9" s="230" t="s">
        <v>7</v>
      </c>
      <c r="B9" s="231"/>
      <c r="C9" s="231"/>
      <c r="D9" s="231"/>
      <c r="E9" s="231"/>
      <c r="F9" s="231"/>
      <c r="G9" s="231"/>
      <c r="H9" s="231"/>
      <c r="I9" s="231"/>
      <c r="J9" s="231"/>
      <c r="K9" s="231"/>
      <c r="L9" s="231"/>
      <c r="M9" s="231"/>
      <c r="N9" s="231"/>
      <c r="O9" s="69"/>
      <c r="P9" s="69"/>
    </row>
    <row r="10" spans="1:16" s="29" customFormat="1" ht="22.9" customHeight="1">
      <c r="A10" s="64"/>
      <c r="B10" s="64"/>
      <c r="C10" s="64"/>
      <c r="D10" s="65"/>
      <c r="E10" s="64"/>
      <c r="F10" s="64"/>
      <c r="G10" s="64"/>
      <c r="H10" s="66"/>
      <c r="I10" s="64"/>
      <c r="J10" s="64"/>
      <c r="K10" s="64"/>
      <c r="L10" s="64"/>
      <c r="M10" s="64"/>
      <c r="N10" s="64"/>
      <c r="O10" s="64"/>
      <c r="P10" s="67"/>
    </row>
    <row r="11" spans="1:16" s="29" customFormat="1" ht="22.9" customHeight="1">
      <c r="A11" s="232" t="s">
        <v>8</v>
      </c>
      <c r="B11" s="233"/>
      <c r="C11" s="233"/>
      <c r="D11" s="233"/>
      <c r="E11" s="233"/>
      <c r="F11" s="233"/>
      <c r="G11" s="233"/>
      <c r="H11" s="233"/>
      <c r="I11" s="233"/>
      <c r="J11" s="233"/>
      <c r="K11" s="233"/>
      <c r="L11" s="233"/>
      <c r="M11" s="233"/>
      <c r="N11" s="64"/>
      <c r="O11" s="64"/>
      <c r="P11" s="64"/>
    </row>
    <row r="12" spans="1:16" s="29" customFormat="1" ht="22.9" customHeight="1">
      <c r="A12" s="64"/>
      <c r="B12" s="64"/>
      <c r="C12" s="64"/>
      <c r="D12" s="65"/>
      <c r="E12" s="64"/>
      <c r="F12" s="64"/>
      <c r="G12" s="64"/>
      <c r="H12" s="66"/>
      <c r="I12" s="64"/>
      <c r="J12" s="64"/>
      <c r="K12" s="64"/>
      <c r="L12" s="64"/>
      <c r="M12" s="64"/>
      <c r="N12" s="64"/>
      <c r="O12" s="64"/>
      <c r="P12" s="67"/>
    </row>
    <row r="13" spans="1:16" s="29" customFormat="1" ht="22.9" customHeight="1">
      <c r="A13" s="64"/>
      <c r="B13" s="64"/>
      <c r="C13" s="64"/>
      <c r="D13" s="65"/>
      <c r="E13" s="64"/>
      <c r="F13" s="64"/>
      <c r="G13" s="64"/>
      <c r="H13" s="66"/>
      <c r="I13" s="64"/>
      <c r="J13" s="64"/>
      <c r="K13" s="64"/>
      <c r="L13" s="64"/>
      <c r="M13" s="64"/>
      <c r="N13" s="64"/>
      <c r="O13" s="64"/>
      <c r="P13" s="70" t="s">
        <v>9</v>
      </c>
    </row>
    <row r="14" spans="1:16" s="35" customFormat="1" ht="22.9" customHeight="1">
      <c r="A14" s="71"/>
      <c r="B14" s="234" t="s">
        <v>6</v>
      </c>
      <c r="C14" s="234" t="s">
        <v>10</v>
      </c>
      <c r="D14" s="235" t="s">
        <v>11</v>
      </c>
      <c r="E14" s="236" t="s">
        <v>12</v>
      </c>
      <c r="F14" s="238" t="s">
        <v>64</v>
      </c>
      <c r="G14" s="239"/>
      <c r="H14" s="240"/>
      <c r="I14" s="71"/>
      <c r="J14" s="226" t="s">
        <v>13</v>
      </c>
      <c r="K14" s="226"/>
      <c r="L14" s="226"/>
      <c r="M14" s="226"/>
      <c r="N14" s="226"/>
      <c r="O14" s="71"/>
      <c r="P14" s="71"/>
    </row>
    <row r="15" spans="1:16" s="35" customFormat="1" ht="40.15" customHeight="1">
      <c r="A15" s="71"/>
      <c r="B15" s="234"/>
      <c r="C15" s="234"/>
      <c r="D15" s="235"/>
      <c r="E15" s="237"/>
      <c r="F15" s="72" t="s">
        <v>65</v>
      </c>
      <c r="G15" s="73" t="s">
        <v>66</v>
      </c>
      <c r="H15" s="74" t="s">
        <v>67</v>
      </c>
      <c r="I15" s="71"/>
      <c r="J15" s="75" t="s">
        <v>0</v>
      </c>
      <c r="K15" s="75" t="s">
        <v>65</v>
      </c>
      <c r="L15" s="75" t="s">
        <v>71</v>
      </c>
      <c r="M15" s="76" t="s">
        <v>72</v>
      </c>
      <c r="N15" s="77" t="s">
        <v>1</v>
      </c>
      <c r="O15" s="71"/>
      <c r="P15" s="78" t="s">
        <v>14</v>
      </c>
    </row>
    <row r="16" spans="1:16">
      <c r="A16" s="51"/>
      <c r="B16" s="51"/>
      <c r="C16" s="51"/>
      <c r="D16" s="51"/>
      <c r="E16" s="51"/>
      <c r="F16" s="51"/>
      <c r="G16" s="51"/>
      <c r="H16" s="51"/>
      <c r="I16" s="71"/>
      <c r="J16" s="79"/>
      <c r="K16" s="51"/>
      <c r="L16" s="51"/>
      <c r="M16" s="51"/>
      <c r="N16" s="51"/>
      <c r="O16" s="51"/>
      <c r="P16" s="80"/>
    </row>
    <row r="17" spans="1:16" s="40" customFormat="1" ht="14.25">
      <c r="A17" s="81" t="s">
        <v>19</v>
      </c>
      <c r="B17" s="81" t="s">
        <v>6</v>
      </c>
      <c r="C17" s="81" t="s">
        <v>10</v>
      </c>
      <c r="D17" s="81" t="s">
        <v>11</v>
      </c>
      <c r="E17" s="81" t="s">
        <v>12</v>
      </c>
      <c r="F17" s="81" t="s">
        <v>65</v>
      </c>
      <c r="G17" s="81" t="s">
        <v>66</v>
      </c>
      <c r="H17" s="81" t="s">
        <v>67</v>
      </c>
      <c r="I17" s="82" t="s">
        <v>2</v>
      </c>
      <c r="J17" s="81" t="s">
        <v>0</v>
      </c>
      <c r="K17" s="81" t="s">
        <v>68</v>
      </c>
      <c r="L17" s="81" t="s">
        <v>69</v>
      </c>
      <c r="M17" s="81" t="s">
        <v>70</v>
      </c>
      <c r="N17" s="81" t="s">
        <v>1</v>
      </c>
      <c r="O17" s="81" t="s">
        <v>3</v>
      </c>
      <c r="P17" s="81" t="s">
        <v>14</v>
      </c>
    </row>
    <row r="18" spans="1:16" thickBot="1">
      <c r="A18" s="51"/>
      <c r="B18" s="51"/>
      <c r="C18" s="51"/>
      <c r="D18" s="51"/>
      <c r="E18" s="51"/>
      <c r="F18" s="51"/>
      <c r="G18" s="51"/>
      <c r="H18" s="79"/>
      <c r="I18" s="71"/>
      <c r="J18" s="79"/>
      <c r="K18" s="79"/>
      <c r="L18" s="79"/>
      <c r="M18" s="79"/>
      <c r="N18" s="54"/>
      <c r="O18" s="51"/>
      <c r="P18" s="79"/>
    </row>
    <row r="19" spans="1:16" ht="15.75" thickBot="1">
      <c r="A19" s="51"/>
      <c r="B19" s="83" t="s">
        <v>58</v>
      </c>
      <c r="C19" s="51"/>
      <c r="D19" s="51"/>
      <c r="E19" s="51"/>
      <c r="F19" s="49">
        <f t="shared" ref="F19" si="0">SUM(F20:F213)</f>
        <v>0</v>
      </c>
      <c r="G19" s="49">
        <f t="shared" ref="G19:H19" si="1">SUM(G20:G213)</f>
        <v>0</v>
      </c>
      <c r="H19" s="49">
        <f t="shared" si="1"/>
        <v>0</v>
      </c>
      <c r="I19" s="71"/>
      <c r="J19" s="127"/>
      <c r="K19" s="49">
        <f>SUM(K20:K213)</f>
        <v>0</v>
      </c>
      <c r="L19" s="49">
        <f>SUM(L20:L213)</f>
        <v>0</v>
      </c>
      <c r="M19" s="49">
        <f>SUM(M20:M213)</f>
        <v>0</v>
      </c>
      <c r="N19" s="50" t="e">
        <f>M19/H19</f>
        <v>#DIV/0!</v>
      </c>
      <c r="O19" s="51"/>
      <c r="P19" s="49">
        <f>SUM(P20:P213)</f>
        <v>0</v>
      </c>
    </row>
    <row r="20" spans="1:16" ht="15.75" thickBot="1">
      <c r="A20" s="218" t="str">
        <f>IF(ISBLANK(Mob_Mat_Bur[[#This Row],[DATE]]),"",ROW(Mob_Mat_Bur[[#This Row],[NUM]])-ROW($A$19))</f>
        <v/>
      </c>
      <c r="B20" s="46"/>
      <c r="C20" s="128"/>
      <c r="D20" s="129"/>
      <c r="E20" s="136"/>
      <c r="F20" s="134"/>
      <c r="G20" s="134"/>
      <c r="H20" s="53">
        <f>SUM(Mob_Mat_Bur[[#This Row],[MONTANT CAF REALISE ]:[MONTANT DD ET AUTRES TAXES HTVA]])</f>
        <v>0</v>
      </c>
      <c r="I20" s="35"/>
      <c r="J20" s="119"/>
      <c r="K20" s="55">
        <f>IF(Mob_Mat_Bur[[#This Row],[MOTIF]]="",0,Mob_Mat_Bur[[#This Row],[MONTANT CAF REALISE ]])</f>
        <v>0</v>
      </c>
      <c r="L20" s="55">
        <f>IF(Mob_Mat_Bur[[#This Row],[MOTIF]]="",0,Mob_Mat_Bur[[#This Row],[MONTANT DD ET AUTRES TAXES HTVA]])</f>
        <v>0</v>
      </c>
      <c r="M20" s="53">
        <f>SUM(Mob_Mat_Bur[[#This Row],[MONTANT CAF REJETE]:[MONTANT DD ET AUTRES TAXES HTVA REJETE]])</f>
        <v>0</v>
      </c>
      <c r="N20" s="54"/>
      <c r="O20" s="51"/>
      <c r="P20" s="49">
        <f>Mob_Mat_Bur[[#This Row],[COÛT TOTAL REALISE]]-Mob_Mat_Bur[[#This Row],[COÛT TOTAL REJET]]</f>
        <v>0</v>
      </c>
    </row>
    <row r="21" spans="1:16" ht="15.75" thickBot="1">
      <c r="A21" s="218" t="str">
        <f>IF(ISBLANK(Mob_Mat_Bur[[#This Row],[DATE]]),"",ROW(Mob_Mat_Bur[[#This Row],[NUM]])-ROW($A$19))</f>
        <v/>
      </c>
      <c r="B21" s="149"/>
      <c r="C21" s="137"/>
      <c r="D21" s="138"/>
      <c r="E21" s="137"/>
      <c r="F21" s="135"/>
      <c r="G21" s="135"/>
      <c r="H21" s="53">
        <f>SUM(Mob_Mat_Bur[[#This Row],[MONTANT CAF REALISE ]:[MONTANT DD ET AUTRES TAXES HTVA]])</f>
        <v>0</v>
      </c>
      <c r="I21" s="35"/>
      <c r="J21" s="119"/>
      <c r="K21" s="55">
        <f>IF(Mob_Mat_Bur[[#This Row],[MOTIF]]="",0,Mob_Mat_Bur[[#This Row],[MONTANT CAF REALISE ]])</f>
        <v>0</v>
      </c>
      <c r="L21" s="55">
        <f>IF(Mob_Mat_Bur[[#This Row],[MOTIF]]="",0,Mob_Mat_Bur[[#This Row],[MONTANT DD ET AUTRES TAXES HTVA]])</f>
        <v>0</v>
      </c>
      <c r="M21" s="53">
        <f>SUM(Mob_Mat_Bur[[#This Row],[MONTANT CAF REJETE]:[MONTANT DD ET AUTRES TAXES HTVA REJETE]])</f>
        <v>0</v>
      </c>
      <c r="N21" s="54"/>
      <c r="O21" s="51"/>
      <c r="P21" s="49">
        <f>Mob_Mat_Bur[[#This Row],[COÛT TOTAL REALISE]]-Mob_Mat_Bur[[#This Row],[COÛT TOTAL REJET]]</f>
        <v>0</v>
      </c>
    </row>
    <row r="22" spans="1:16" ht="15.75" thickBot="1">
      <c r="A22" s="218" t="str">
        <f>IF(ISBLANK(Mob_Mat_Bur[[#This Row],[DATE]]),"",ROW(Mob_Mat_Bur[[#This Row],[NUM]])-ROW($A$19))</f>
        <v/>
      </c>
      <c r="B22" s="46"/>
      <c r="C22" s="128"/>
      <c r="D22" s="129"/>
      <c r="E22" s="128"/>
      <c r="F22" s="121"/>
      <c r="G22" s="121"/>
      <c r="H22" s="139">
        <f>SUM(Mob_Mat_Bur[[#This Row],[MONTANT CAF REALISE ]:[MONTANT DD ET AUTRES TAXES HTVA]])</f>
        <v>0</v>
      </c>
      <c r="I22" s="35"/>
      <c r="J22" s="119"/>
      <c r="K22" s="55">
        <f>IF(Mob_Mat_Bur[[#This Row],[MOTIF]]="",0,Mob_Mat_Bur[[#This Row],[MONTANT CAF REALISE ]])</f>
        <v>0</v>
      </c>
      <c r="L22" s="55">
        <f>IF(Mob_Mat_Bur[[#This Row],[MOTIF]]="",0,Mob_Mat_Bur[[#This Row],[MONTANT DD ET AUTRES TAXES HTVA]])</f>
        <v>0</v>
      </c>
      <c r="M22" s="56">
        <f>SUM(Mob_Mat_Bur[[#This Row],[MONTANT CAF REJETE]:[MONTANT DD ET AUTRES TAXES HTVA REJETE]])</f>
        <v>0</v>
      </c>
      <c r="N22" s="54"/>
      <c r="O22" s="51"/>
      <c r="P22" s="49">
        <f>Mob_Mat_Bur[[#This Row],[COÛT TOTAL REALISE]]-Mob_Mat_Bur[[#This Row],[COÛT TOTAL REJET]]</f>
        <v>0</v>
      </c>
    </row>
    <row r="23" spans="1:16" ht="15.75" thickBot="1">
      <c r="A23" s="218" t="str">
        <f>IF(ISBLANK(Mob_Mat_Bur[[#This Row],[DATE]]),"",ROW(Mob_Mat_Bur[[#This Row],[NUM]])-ROW($A$19))</f>
        <v/>
      </c>
      <c r="B23" s="46"/>
      <c r="C23" s="128"/>
      <c r="D23" s="129"/>
      <c r="E23" s="128"/>
      <c r="F23" s="121"/>
      <c r="G23" s="121"/>
      <c r="H23" s="139">
        <f>SUM(Mob_Mat_Bur[[#This Row],[MONTANT CAF REALISE ]:[MONTANT DD ET AUTRES TAXES HTVA]])</f>
        <v>0</v>
      </c>
      <c r="I23" s="35"/>
      <c r="J23" s="119"/>
      <c r="K23" s="55">
        <f>IF(Mob_Mat_Bur[[#This Row],[MOTIF]]="",0,Mob_Mat_Bur[[#This Row],[MONTANT CAF REALISE ]])</f>
        <v>0</v>
      </c>
      <c r="L23" s="55">
        <f>IF(Mob_Mat_Bur[[#This Row],[MOTIF]]="",0,Mob_Mat_Bur[[#This Row],[MONTANT DD ET AUTRES TAXES HTVA]])</f>
        <v>0</v>
      </c>
      <c r="M23" s="56">
        <f>SUM(Mob_Mat_Bur[[#This Row],[MONTANT CAF REJETE]:[MONTANT DD ET AUTRES TAXES HTVA REJETE]])</f>
        <v>0</v>
      </c>
      <c r="N23" s="54"/>
      <c r="O23" s="51"/>
      <c r="P23" s="49">
        <f>Mob_Mat_Bur[[#This Row],[COÛT TOTAL REALISE]]-Mob_Mat_Bur[[#This Row],[COÛT TOTAL REJET]]</f>
        <v>0</v>
      </c>
    </row>
    <row r="24" spans="1:16" ht="15.75" thickBot="1">
      <c r="A24" s="218" t="str">
        <f>IF(ISBLANK(Mob_Mat_Bur[[#This Row],[DATE]]),"",ROW(Mob_Mat_Bur[[#This Row],[NUM]])-ROW($A$19))</f>
        <v/>
      </c>
      <c r="B24" s="46"/>
      <c r="C24" s="128"/>
      <c r="D24" s="129"/>
      <c r="E24" s="128"/>
      <c r="F24" s="121"/>
      <c r="G24" s="121"/>
      <c r="H24" s="139">
        <f>SUM(Mob_Mat_Bur[[#This Row],[MONTANT CAF REALISE ]:[MONTANT DD ET AUTRES TAXES HTVA]])</f>
        <v>0</v>
      </c>
      <c r="I24" s="35"/>
      <c r="J24" s="119"/>
      <c r="K24" s="55">
        <f>IF(Mob_Mat_Bur[[#This Row],[MOTIF]]="",0,Mob_Mat_Bur[[#This Row],[MONTANT CAF REALISE ]])</f>
        <v>0</v>
      </c>
      <c r="L24" s="55">
        <f>IF(Mob_Mat_Bur[[#This Row],[MOTIF]]="",0,Mob_Mat_Bur[[#This Row],[MONTANT DD ET AUTRES TAXES HTVA]])</f>
        <v>0</v>
      </c>
      <c r="M24" s="56">
        <f>SUM(Mob_Mat_Bur[[#This Row],[MONTANT CAF REJETE]:[MONTANT DD ET AUTRES TAXES HTVA REJETE]])</f>
        <v>0</v>
      </c>
      <c r="N24" s="54"/>
      <c r="O24" s="51"/>
      <c r="P24" s="49">
        <f>Mob_Mat_Bur[[#This Row],[COÛT TOTAL REALISE]]-Mob_Mat_Bur[[#This Row],[COÛT TOTAL REJET]]</f>
        <v>0</v>
      </c>
    </row>
    <row r="25" spans="1:16" ht="15.75" thickBot="1">
      <c r="A25" s="218" t="str">
        <f>IF(ISBLANK(Mob_Mat_Bur[[#This Row],[DATE]]),"",ROW(Mob_Mat_Bur[[#This Row],[NUM]])-ROW($A$19))</f>
        <v/>
      </c>
      <c r="B25" s="46"/>
      <c r="C25" s="128"/>
      <c r="D25" s="129"/>
      <c r="E25" s="128"/>
      <c r="F25" s="121"/>
      <c r="G25" s="121"/>
      <c r="H25" s="139">
        <f>SUM(Mob_Mat_Bur[[#This Row],[MONTANT CAF REALISE ]:[MONTANT DD ET AUTRES TAXES HTVA]])</f>
        <v>0</v>
      </c>
      <c r="I25" s="35"/>
      <c r="J25" s="119"/>
      <c r="K25" s="55">
        <f>IF(Mob_Mat_Bur[[#This Row],[MOTIF]]="",0,Mob_Mat_Bur[[#This Row],[MONTANT CAF REALISE ]])</f>
        <v>0</v>
      </c>
      <c r="L25" s="55">
        <f>IF(Mob_Mat_Bur[[#This Row],[MOTIF]]="",0,Mob_Mat_Bur[[#This Row],[MONTANT DD ET AUTRES TAXES HTVA]])</f>
        <v>0</v>
      </c>
      <c r="M25" s="56">
        <f>SUM(Mob_Mat_Bur[[#This Row],[MONTANT CAF REJETE]:[MONTANT DD ET AUTRES TAXES HTVA REJETE]])</f>
        <v>0</v>
      </c>
      <c r="N25" s="54"/>
      <c r="O25" s="51"/>
      <c r="P25" s="49">
        <f>Mob_Mat_Bur[[#This Row],[COÛT TOTAL REALISE]]-Mob_Mat_Bur[[#This Row],[COÛT TOTAL REJET]]</f>
        <v>0</v>
      </c>
    </row>
    <row r="26" spans="1:16" ht="15.75" thickBot="1">
      <c r="A26" s="218" t="str">
        <f>IF(ISBLANK(Mob_Mat_Bur[[#This Row],[DATE]]),"",ROW(Mob_Mat_Bur[[#This Row],[NUM]])-ROW($A$19))</f>
        <v/>
      </c>
      <c r="B26" s="46"/>
      <c r="C26" s="128"/>
      <c r="D26" s="129"/>
      <c r="E26" s="128"/>
      <c r="F26" s="121"/>
      <c r="G26" s="121"/>
      <c r="H26" s="139">
        <f>SUM(Mob_Mat_Bur[[#This Row],[MONTANT CAF REALISE ]:[MONTANT DD ET AUTRES TAXES HTVA]])</f>
        <v>0</v>
      </c>
      <c r="I26" s="35"/>
      <c r="J26" s="119"/>
      <c r="K26" s="55">
        <f>IF(Mob_Mat_Bur[[#This Row],[MOTIF]]="",0,Mob_Mat_Bur[[#This Row],[MONTANT CAF REALISE ]])</f>
        <v>0</v>
      </c>
      <c r="L26" s="55">
        <f>IF(Mob_Mat_Bur[[#This Row],[MOTIF]]="",0,Mob_Mat_Bur[[#This Row],[MONTANT DD ET AUTRES TAXES HTVA]])</f>
        <v>0</v>
      </c>
      <c r="M26" s="56">
        <f>SUM(Mob_Mat_Bur[[#This Row],[MONTANT CAF REJETE]:[MONTANT DD ET AUTRES TAXES HTVA REJETE]])</f>
        <v>0</v>
      </c>
      <c r="N26" s="54"/>
      <c r="O26" s="51"/>
      <c r="P26" s="49">
        <f>Mob_Mat_Bur[[#This Row],[COÛT TOTAL REALISE]]-Mob_Mat_Bur[[#This Row],[COÛT TOTAL REJET]]</f>
        <v>0</v>
      </c>
    </row>
    <row r="27" spans="1:16" ht="15.75" thickBot="1">
      <c r="A27" s="218" t="str">
        <f>IF(ISBLANK(Mob_Mat_Bur[[#This Row],[DATE]]),"",ROW(Mob_Mat_Bur[[#This Row],[NUM]])-ROW($A$19))</f>
        <v/>
      </c>
      <c r="B27" s="46"/>
      <c r="C27" s="128"/>
      <c r="D27" s="129"/>
      <c r="E27" s="128"/>
      <c r="F27" s="121"/>
      <c r="G27" s="121"/>
      <c r="H27" s="139">
        <f>SUM(Mob_Mat_Bur[[#This Row],[MONTANT CAF REALISE ]:[MONTANT DD ET AUTRES TAXES HTVA]])</f>
        <v>0</v>
      </c>
      <c r="I27" s="35"/>
      <c r="J27" s="119"/>
      <c r="K27" s="55">
        <f>IF(Mob_Mat_Bur[[#This Row],[MOTIF]]="",0,Mob_Mat_Bur[[#This Row],[MONTANT CAF REALISE ]])</f>
        <v>0</v>
      </c>
      <c r="L27" s="55">
        <f>IF(Mob_Mat_Bur[[#This Row],[MOTIF]]="",0,Mob_Mat_Bur[[#This Row],[MONTANT DD ET AUTRES TAXES HTVA]])</f>
        <v>0</v>
      </c>
      <c r="M27" s="56">
        <f>SUM(Mob_Mat_Bur[[#This Row],[MONTANT CAF REJETE]:[MONTANT DD ET AUTRES TAXES HTVA REJETE]])</f>
        <v>0</v>
      </c>
      <c r="N27" s="54"/>
      <c r="O27" s="51"/>
      <c r="P27" s="49">
        <f>Mob_Mat_Bur[[#This Row],[COÛT TOTAL REALISE]]-Mob_Mat_Bur[[#This Row],[COÛT TOTAL REJET]]</f>
        <v>0</v>
      </c>
    </row>
    <row r="28" spans="1:16" ht="15.75" thickBot="1">
      <c r="A28" s="218" t="str">
        <f>IF(ISBLANK(Mob_Mat_Bur[[#This Row],[DATE]]),"",ROW(Mob_Mat_Bur[[#This Row],[NUM]])-ROW($A$19))</f>
        <v/>
      </c>
      <c r="B28" s="46"/>
      <c r="C28" s="128"/>
      <c r="D28" s="129"/>
      <c r="E28" s="128"/>
      <c r="F28" s="121"/>
      <c r="G28" s="121"/>
      <c r="H28" s="139">
        <f>SUM(Mob_Mat_Bur[[#This Row],[MONTANT CAF REALISE ]:[MONTANT DD ET AUTRES TAXES HTVA]])</f>
        <v>0</v>
      </c>
      <c r="I28" s="35"/>
      <c r="J28" s="119"/>
      <c r="K28" s="55">
        <f>IF(Mob_Mat_Bur[[#This Row],[MOTIF]]="",0,Mob_Mat_Bur[[#This Row],[MONTANT CAF REALISE ]])</f>
        <v>0</v>
      </c>
      <c r="L28" s="55">
        <f>IF(Mob_Mat_Bur[[#This Row],[MOTIF]]="",0,Mob_Mat_Bur[[#This Row],[MONTANT DD ET AUTRES TAXES HTVA]])</f>
        <v>0</v>
      </c>
      <c r="M28" s="56">
        <f>SUM(Mob_Mat_Bur[[#This Row],[MONTANT CAF REJETE]:[MONTANT DD ET AUTRES TAXES HTVA REJETE]])</f>
        <v>0</v>
      </c>
      <c r="N28" s="54"/>
      <c r="O28" s="51"/>
      <c r="P28" s="49">
        <f>Mob_Mat_Bur[[#This Row],[COÛT TOTAL REALISE]]-Mob_Mat_Bur[[#This Row],[COÛT TOTAL REJET]]</f>
        <v>0</v>
      </c>
    </row>
    <row r="29" spans="1:16" ht="15.75" thickBot="1">
      <c r="A29" s="218" t="str">
        <f>IF(ISBLANK(Mob_Mat_Bur[[#This Row],[DATE]]),"",ROW(Mob_Mat_Bur[[#This Row],[NUM]])-ROW($A$19))</f>
        <v/>
      </c>
      <c r="B29" s="46"/>
      <c r="C29" s="128"/>
      <c r="D29" s="129"/>
      <c r="E29" s="128"/>
      <c r="F29" s="121"/>
      <c r="G29" s="121"/>
      <c r="H29" s="139">
        <f>SUM(Mob_Mat_Bur[[#This Row],[MONTANT CAF REALISE ]:[MONTANT DD ET AUTRES TAXES HTVA]])</f>
        <v>0</v>
      </c>
      <c r="I29" s="35"/>
      <c r="J29" s="119"/>
      <c r="K29" s="55">
        <f>IF(Mob_Mat_Bur[[#This Row],[MOTIF]]="",0,Mob_Mat_Bur[[#This Row],[MONTANT CAF REALISE ]])</f>
        <v>0</v>
      </c>
      <c r="L29" s="55">
        <f>IF(Mob_Mat_Bur[[#This Row],[MOTIF]]="",0,Mob_Mat_Bur[[#This Row],[MONTANT DD ET AUTRES TAXES HTVA]])</f>
        <v>0</v>
      </c>
      <c r="M29" s="56">
        <f>SUM(Mob_Mat_Bur[[#This Row],[MONTANT CAF REJETE]:[MONTANT DD ET AUTRES TAXES HTVA REJETE]])</f>
        <v>0</v>
      </c>
      <c r="N29" s="54"/>
      <c r="O29" s="51"/>
      <c r="P29" s="49">
        <f>Mob_Mat_Bur[[#This Row],[COÛT TOTAL REALISE]]-Mob_Mat_Bur[[#This Row],[COÛT TOTAL REJET]]</f>
        <v>0</v>
      </c>
    </row>
    <row r="30" spans="1:16" ht="15.75" thickBot="1">
      <c r="A30" s="218" t="str">
        <f>IF(ISBLANK(Mob_Mat_Bur[[#This Row],[DATE]]),"",ROW(Mob_Mat_Bur[[#This Row],[NUM]])-ROW($A$19))</f>
        <v/>
      </c>
      <c r="B30" s="46"/>
      <c r="C30" s="128"/>
      <c r="D30" s="129"/>
      <c r="E30" s="128"/>
      <c r="F30" s="121"/>
      <c r="G30" s="121"/>
      <c r="H30" s="139">
        <f>SUM(Mob_Mat_Bur[[#This Row],[MONTANT CAF REALISE ]:[MONTANT DD ET AUTRES TAXES HTVA]])</f>
        <v>0</v>
      </c>
      <c r="I30" s="35"/>
      <c r="J30" s="119"/>
      <c r="K30" s="55">
        <f>IF(Mob_Mat_Bur[[#This Row],[MOTIF]]="",0,Mob_Mat_Bur[[#This Row],[MONTANT CAF REALISE ]])</f>
        <v>0</v>
      </c>
      <c r="L30" s="55">
        <f>IF(Mob_Mat_Bur[[#This Row],[MOTIF]]="",0,Mob_Mat_Bur[[#This Row],[MONTANT DD ET AUTRES TAXES HTVA]])</f>
        <v>0</v>
      </c>
      <c r="M30" s="56">
        <f>SUM(Mob_Mat_Bur[[#This Row],[MONTANT CAF REJETE]:[MONTANT DD ET AUTRES TAXES HTVA REJETE]])</f>
        <v>0</v>
      </c>
      <c r="N30" s="54"/>
      <c r="O30" s="51"/>
      <c r="P30" s="49">
        <f>Mob_Mat_Bur[[#This Row],[COÛT TOTAL REALISE]]-Mob_Mat_Bur[[#This Row],[COÛT TOTAL REJET]]</f>
        <v>0</v>
      </c>
    </row>
    <row r="31" spans="1:16" ht="15.75" thickBot="1">
      <c r="A31" s="218" t="str">
        <f>IF(ISBLANK(Mob_Mat_Bur[[#This Row],[DATE]]),"",ROW(Mob_Mat_Bur[[#This Row],[NUM]])-ROW($A$19))</f>
        <v/>
      </c>
      <c r="B31" s="46"/>
      <c r="C31" s="128"/>
      <c r="D31" s="129"/>
      <c r="E31" s="128"/>
      <c r="F31" s="121"/>
      <c r="G31" s="121"/>
      <c r="H31" s="139">
        <f>SUM(Mob_Mat_Bur[[#This Row],[MONTANT CAF REALISE ]:[MONTANT DD ET AUTRES TAXES HTVA]])</f>
        <v>0</v>
      </c>
      <c r="I31" s="35"/>
      <c r="J31" s="119"/>
      <c r="K31" s="55">
        <f>IF(Mob_Mat_Bur[[#This Row],[MOTIF]]="",0,Mob_Mat_Bur[[#This Row],[MONTANT CAF REALISE ]])</f>
        <v>0</v>
      </c>
      <c r="L31" s="55">
        <f>IF(Mob_Mat_Bur[[#This Row],[MOTIF]]="",0,Mob_Mat_Bur[[#This Row],[MONTANT DD ET AUTRES TAXES HTVA]])</f>
        <v>0</v>
      </c>
      <c r="M31" s="56">
        <f>SUM(Mob_Mat_Bur[[#This Row],[MONTANT CAF REJETE]:[MONTANT DD ET AUTRES TAXES HTVA REJETE]])</f>
        <v>0</v>
      </c>
      <c r="N31" s="54"/>
      <c r="O31" s="51"/>
      <c r="P31" s="49">
        <f>Mob_Mat_Bur[[#This Row],[COÛT TOTAL REALISE]]-Mob_Mat_Bur[[#This Row],[COÛT TOTAL REJET]]</f>
        <v>0</v>
      </c>
    </row>
    <row r="32" spans="1:16" ht="15.75" thickBot="1">
      <c r="A32" s="218" t="str">
        <f>IF(ISBLANK(Mob_Mat_Bur[[#This Row],[DATE]]),"",ROW(Mob_Mat_Bur[[#This Row],[NUM]])-ROW($A$19))</f>
        <v/>
      </c>
      <c r="B32" s="46"/>
      <c r="C32" s="128"/>
      <c r="D32" s="129"/>
      <c r="E32" s="128"/>
      <c r="F32" s="121"/>
      <c r="G32" s="121"/>
      <c r="H32" s="139">
        <f>SUM(Mob_Mat_Bur[[#This Row],[MONTANT CAF REALISE ]:[MONTANT DD ET AUTRES TAXES HTVA]])</f>
        <v>0</v>
      </c>
      <c r="I32" s="35"/>
      <c r="J32" s="119"/>
      <c r="K32" s="55">
        <f>IF(Mob_Mat_Bur[[#This Row],[MOTIF]]="",0,Mob_Mat_Bur[[#This Row],[MONTANT CAF REALISE ]])</f>
        <v>0</v>
      </c>
      <c r="L32" s="55">
        <f>IF(Mob_Mat_Bur[[#This Row],[MOTIF]]="",0,Mob_Mat_Bur[[#This Row],[MONTANT DD ET AUTRES TAXES HTVA]])</f>
        <v>0</v>
      </c>
      <c r="M32" s="56">
        <f>SUM(Mob_Mat_Bur[[#This Row],[MONTANT CAF REJETE]:[MONTANT DD ET AUTRES TAXES HTVA REJETE]])</f>
        <v>0</v>
      </c>
      <c r="N32" s="54"/>
      <c r="O32" s="51"/>
      <c r="P32" s="49">
        <f>Mob_Mat_Bur[[#This Row],[COÛT TOTAL REALISE]]-Mob_Mat_Bur[[#This Row],[COÛT TOTAL REJET]]</f>
        <v>0</v>
      </c>
    </row>
    <row r="33" spans="1:16" ht="15.75" thickBot="1">
      <c r="A33" s="218" t="str">
        <f>IF(ISBLANK(Mob_Mat_Bur[[#This Row],[DATE]]),"",ROW(Mob_Mat_Bur[[#This Row],[NUM]])-ROW($A$19))</f>
        <v/>
      </c>
      <c r="B33" s="46"/>
      <c r="C33" s="128"/>
      <c r="D33" s="129"/>
      <c r="E33" s="128"/>
      <c r="F33" s="121"/>
      <c r="G33" s="121"/>
      <c r="H33" s="139">
        <f>SUM(Mob_Mat_Bur[[#This Row],[MONTANT CAF REALISE ]:[MONTANT DD ET AUTRES TAXES HTVA]])</f>
        <v>0</v>
      </c>
      <c r="I33" s="35"/>
      <c r="J33" s="119"/>
      <c r="K33" s="55">
        <f>IF(Mob_Mat_Bur[[#This Row],[MOTIF]]="",0,Mob_Mat_Bur[[#This Row],[MONTANT CAF REALISE ]])</f>
        <v>0</v>
      </c>
      <c r="L33" s="55">
        <f>IF(Mob_Mat_Bur[[#This Row],[MOTIF]]="",0,Mob_Mat_Bur[[#This Row],[MONTANT DD ET AUTRES TAXES HTVA]])</f>
        <v>0</v>
      </c>
      <c r="M33" s="56">
        <f>SUM(Mob_Mat_Bur[[#This Row],[MONTANT CAF REJETE]:[MONTANT DD ET AUTRES TAXES HTVA REJETE]])</f>
        <v>0</v>
      </c>
      <c r="N33" s="54"/>
      <c r="O33" s="51"/>
      <c r="P33" s="49">
        <f>Mob_Mat_Bur[[#This Row],[COÛT TOTAL REALISE]]-Mob_Mat_Bur[[#This Row],[COÛT TOTAL REJET]]</f>
        <v>0</v>
      </c>
    </row>
    <row r="34" spans="1:16" ht="15.75" thickBot="1">
      <c r="A34" s="218" t="str">
        <f>IF(ISBLANK(Mob_Mat_Bur[[#This Row],[DATE]]),"",ROW(Mob_Mat_Bur[[#This Row],[NUM]])-ROW($A$19))</f>
        <v/>
      </c>
      <c r="B34" s="46"/>
      <c r="C34" s="128"/>
      <c r="D34" s="129"/>
      <c r="E34" s="128"/>
      <c r="F34" s="121"/>
      <c r="G34" s="121"/>
      <c r="H34" s="139">
        <f>SUM(Mob_Mat_Bur[[#This Row],[MONTANT CAF REALISE ]:[MONTANT DD ET AUTRES TAXES HTVA]])</f>
        <v>0</v>
      </c>
      <c r="I34" s="35"/>
      <c r="J34" s="119"/>
      <c r="K34" s="55">
        <f>IF(Mob_Mat_Bur[[#This Row],[MOTIF]]="",0,Mob_Mat_Bur[[#This Row],[MONTANT CAF REALISE ]])</f>
        <v>0</v>
      </c>
      <c r="L34" s="55">
        <f>IF(Mob_Mat_Bur[[#This Row],[MOTIF]]="",0,Mob_Mat_Bur[[#This Row],[MONTANT DD ET AUTRES TAXES HTVA]])</f>
        <v>0</v>
      </c>
      <c r="M34" s="56">
        <f>SUM(Mob_Mat_Bur[[#This Row],[MONTANT CAF REJETE]:[MONTANT DD ET AUTRES TAXES HTVA REJETE]])</f>
        <v>0</v>
      </c>
      <c r="N34" s="54"/>
      <c r="O34" s="51"/>
      <c r="P34" s="49">
        <f>Mob_Mat_Bur[[#This Row],[COÛT TOTAL REALISE]]-Mob_Mat_Bur[[#This Row],[COÛT TOTAL REJET]]</f>
        <v>0</v>
      </c>
    </row>
    <row r="35" spans="1:16" ht="15.75" thickBot="1">
      <c r="A35" s="218" t="str">
        <f>IF(ISBLANK(Mob_Mat_Bur[[#This Row],[DATE]]),"",ROW(Mob_Mat_Bur[[#This Row],[NUM]])-ROW($A$19))</f>
        <v/>
      </c>
      <c r="B35" s="46"/>
      <c r="C35" s="128"/>
      <c r="D35" s="129"/>
      <c r="E35" s="128"/>
      <c r="F35" s="121"/>
      <c r="G35" s="121"/>
      <c r="H35" s="139">
        <f>SUM(Mob_Mat_Bur[[#This Row],[MONTANT CAF REALISE ]:[MONTANT DD ET AUTRES TAXES HTVA]])</f>
        <v>0</v>
      </c>
      <c r="I35" s="35"/>
      <c r="J35" s="119"/>
      <c r="K35" s="55">
        <f>IF(Mob_Mat_Bur[[#This Row],[MOTIF]]="",0,Mob_Mat_Bur[[#This Row],[MONTANT CAF REALISE ]])</f>
        <v>0</v>
      </c>
      <c r="L35" s="55">
        <f>IF(Mob_Mat_Bur[[#This Row],[MOTIF]]="",0,Mob_Mat_Bur[[#This Row],[MONTANT DD ET AUTRES TAXES HTVA]])</f>
        <v>0</v>
      </c>
      <c r="M35" s="56">
        <f>SUM(Mob_Mat_Bur[[#This Row],[MONTANT CAF REJETE]:[MONTANT DD ET AUTRES TAXES HTVA REJETE]])</f>
        <v>0</v>
      </c>
      <c r="N35" s="54"/>
      <c r="O35" s="51"/>
      <c r="P35" s="49">
        <f>Mob_Mat_Bur[[#This Row],[COÛT TOTAL REALISE]]-Mob_Mat_Bur[[#This Row],[COÛT TOTAL REJET]]</f>
        <v>0</v>
      </c>
    </row>
    <row r="36" spans="1:16" ht="15.75" thickBot="1">
      <c r="A36" s="218" t="str">
        <f>IF(ISBLANK(Mob_Mat_Bur[[#This Row],[DATE]]),"",ROW(Mob_Mat_Bur[[#This Row],[NUM]])-ROW($A$19))</f>
        <v/>
      </c>
      <c r="B36" s="46"/>
      <c r="C36" s="128"/>
      <c r="D36" s="129"/>
      <c r="E36" s="128"/>
      <c r="F36" s="121"/>
      <c r="G36" s="121"/>
      <c r="H36" s="139">
        <f>SUM(Mob_Mat_Bur[[#This Row],[MONTANT CAF REALISE ]:[MONTANT DD ET AUTRES TAXES HTVA]])</f>
        <v>0</v>
      </c>
      <c r="I36" s="35"/>
      <c r="J36" s="119"/>
      <c r="K36" s="55">
        <f>IF(Mob_Mat_Bur[[#This Row],[MOTIF]]="",0,Mob_Mat_Bur[[#This Row],[MONTANT CAF REALISE ]])</f>
        <v>0</v>
      </c>
      <c r="L36" s="55">
        <f>IF(Mob_Mat_Bur[[#This Row],[MOTIF]]="",0,Mob_Mat_Bur[[#This Row],[MONTANT DD ET AUTRES TAXES HTVA]])</f>
        <v>0</v>
      </c>
      <c r="M36" s="56">
        <f>SUM(Mob_Mat_Bur[[#This Row],[MONTANT CAF REJETE]:[MONTANT DD ET AUTRES TAXES HTVA REJETE]])</f>
        <v>0</v>
      </c>
      <c r="N36" s="54"/>
      <c r="O36" s="51"/>
      <c r="P36" s="49">
        <f>Mob_Mat_Bur[[#This Row],[COÛT TOTAL REALISE]]-Mob_Mat_Bur[[#This Row],[COÛT TOTAL REJET]]</f>
        <v>0</v>
      </c>
    </row>
    <row r="37" spans="1:16" ht="15.75" thickBot="1">
      <c r="A37" s="218" t="str">
        <f>IF(ISBLANK(Mob_Mat_Bur[[#This Row],[DATE]]),"",ROW(Mob_Mat_Bur[[#This Row],[NUM]])-ROW($A$19))</f>
        <v/>
      </c>
      <c r="B37" s="46"/>
      <c r="C37" s="128"/>
      <c r="D37" s="129"/>
      <c r="E37" s="128"/>
      <c r="F37" s="121"/>
      <c r="G37" s="121"/>
      <c r="H37" s="139">
        <f>SUM(Mob_Mat_Bur[[#This Row],[MONTANT CAF REALISE ]:[MONTANT DD ET AUTRES TAXES HTVA]])</f>
        <v>0</v>
      </c>
      <c r="I37" s="35"/>
      <c r="J37" s="119"/>
      <c r="K37" s="55">
        <f>IF(Mob_Mat_Bur[[#This Row],[MOTIF]]="",0,Mob_Mat_Bur[[#This Row],[MONTANT CAF REALISE ]])</f>
        <v>0</v>
      </c>
      <c r="L37" s="55">
        <f>IF(Mob_Mat_Bur[[#This Row],[MOTIF]]="",0,Mob_Mat_Bur[[#This Row],[MONTANT DD ET AUTRES TAXES HTVA]])</f>
        <v>0</v>
      </c>
      <c r="M37" s="56">
        <f>SUM(Mob_Mat_Bur[[#This Row],[MONTANT CAF REJETE]:[MONTANT DD ET AUTRES TAXES HTVA REJETE]])</f>
        <v>0</v>
      </c>
      <c r="N37" s="54"/>
      <c r="O37" s="51"/>
      <c r="P37" s="49">
        <f>Mob_Mat_Bur[[#This Row],[COÛT TOTAL REALISE]]-Mob_Mat_Bur[[#This Row],[COÛT TOTAL REJET]]</f>
        <v>0</v>
      </c>
    </row>
    <row r="38" spans="1:16" ht="15.75" thickBot="1">
      <c r="A38" s="218" t="str">
        <f>IF(ISBLANK(Mob_Mat_Bur[[#This Row],[DATE]]),"",ROW(Mob_Mat_Bur[[#This Row],[NUM]])-ROW($A$19))</f>
        <v/>
      </c>
      <c r="B38" s="46"/>
      <c r="C38" s="128"/>
      <c r="D38" s="129"/>
      <c r="E38" s="128"/>
      <c r="F38" s="121"/>
      <c r="G38" s="121"/>
      <c r="H38" s="139">
        <f>SUM(Mob_Mat_Bur[[#This Row],[MONTANT CAF REALISE ]:[MONTANT DD ET AUTRES TAXES HTVA]])</f>
        <v>0</v>
      </c>
      <c r="I38" s="35"/>
      <c r="J38" s="119"/>
      <c r="K38" s="55">
        <f>IF(Mob_Mat_Bur[[#This Row],[MOTIF]]="",0,Mob_Mat_Bur[[#This Row],[MONTANT CAF REALISE ]])</f>
        <v>0</v>
      </c>
      <c r="L38" s="55">
        <f>IF(Mob_Mat_Bur[[#This Row],[MOTIF]]="",0,Mob_Mat_Bur[[#This Row],[MONTANT DD ET AUTRES TAXES HTVA]])</f>
        <v>0</v>
      </c>
      <c r="M38" s="56">
        <f>SUM(Mob_Mat_Bur[[#This Row],[MONTANT CAF REJETE]:[MONTANT DD ET AUTRES TAXES HTVA REJETE]])</f>
        <v>0</v>
      </c>
      <c r="N38" s="54"/>
      <c r="O38" s="51"/>
      <c r="P38" s="49">
        <f>Mob_Mat_Bur[[#This Row],[COÛT TOTAL REALISE]]-Mob_Mat_Bur[[#This Row],[COÛT TOTAL REJET]]</f>
        <v>0</v>
      </c>
    </row>
    <row r="39" spans="1:16" ht="15.75" thickBot="1">
      <c r="A39" s="218" t="str">
        <f>IF(ISBLANK(Mob_Mat_Bur[[#This Row],[DATE]]),"",ROW(Mob_Mat_Bur[[#This Row],[NUM]])-ROW($A$19))</f>
        <v/>
      </c>
      <c r="B39" s="46"/>
      <c r="C39" s="128"/>
      <c r="D39" s="129"/>
      <c r="E39" s="128"/>
      <c r="F39" s="121"/>
      <c r="G39" s="121"/>
      <c r="H39" s="139">
        <f>SUM(Mob_Mat_Bur[[#This Row],[MONTANT CAF REALISE ]:[MONTANT DD ET AUTRES TAXES HTVA]])</f>
        <v>0</v>
      </c>
      <c r="I39" s="35"/>
      <c r="J39" s="119"/>
      <c r="K39" s="55">
        <f>IF(Mob_Mat_Bur[[#This Row],[MOTIF]]="",0,Mob_Mat_Bur[[#This Row],[MONTANT CAF REALISE ]])</f>
        <v>0</v>
      </c>
      <c r="L39" s="55">
        <f>IF(Mob_Mat_Bur[[#This Row],[MOTIF]]="",0,Mob_Mat_Bur[[#This Row],[MONTANT DD ET AUTRES TAXES HTVA]])</f>
        <v>0</v>
      </c>
      <c r="M39" s="56">
        <f>SUM(Mob_Mat_Bur[[#This Row],[MONTANT CAF REJETE]:[MONTANT DD ET AUTRES TAXES HTVA REJETE]])</f>
        <v>0</v>
      </c>
      <c r="N39" s="54"/>
      <c r="O39" s="51"/>
      <c r="P39" s="49">
        <f>Mob_Mat_Bur[[#This Row],[COÛT TOTAL REALISE]]-Mob_Mat_Bur[[#This Row],[COÛT TOTAL REJET]]</f>
        <v>0</v>
      </c>
    </row>
    <row r="40" spans="1:16" ht="15.75" thickBot="1">
      <c r="A40" s="218" t="str">
        <f>IF(ISBLANK(Mob_Mat_Bur[[#This Row],[DATE]]),"",ROW(Mob_Mat_Bur[[#This Row],[NUM]])-ROW($A$19))</f>
        <v/>
      </c>
      <c r="B40" s="46"/>
      <c r="C40" s="128"/>
      <c r="D40" s="129"/>
      <c r="E40" s="128"/>
      <c r="F40" s="121"/>
      <c r="G40" s="121"/>
      <c r="H40" s="139">
        <f>SUM(Mob_Mat_Bur[[#This Row],[MONTANT CAF REALISE ]:[MONTANT DD ET AUTRES TAXES HTVA]])</f>
        <v>0</v>
      </c>
      <c r="I40" s="35"/>
      <c r="J40" s="119"/>
      <c r="K40" s="55">
        <f>IF(Mob_Mat_Bur[[#This Row],[MOTIF]]="",0,Mob_Mat_Bur[[#This Row],[MONTANT CAF REALISE ]])</f>
        <v>0</v>
      </c>
      <c r="L40" s="55">
        <f>IF(Mob_Mat_Bur[[#This Row],[MOTIF]]="",0,Mob_Mat_Bur[[#This Row],[MONTANT DD ET AUTRES TAXES HTVA]])</f>
        <v>0</v>
      </c>
      <c r="M40" s="56">
        <f>SUM(Mob_Mat_Bur[[#This Row],[MONTANT CAF REJETE]:[MONTANT DD ET AUTRES TAXES HTVA REJETE]])</f>
        <v>0</v>
      </c>
      <c r="N40" s="54"/>
      <c r="O40" s="51"/>
      <c r="P40" s="49">
        <f>Mob_Mat_Bur[[#This Row],[COÛT TOTAL REALISE]]-Mob_Mat_Bur[[#This Row],[COÛT TOTAL REJET]]</f>
        <v>0</v>
      </c>
    </row>
    <row r="41" spans="1:16" ht="15.75" thickBot="1">
      <c r="A41" s="218" t="str">
        <f>IF(ISBLANK(Mob_Mat_Bur[[#This Row],[DATE]]),"",ROW(Mob_Mat_Bur[[#This Row],[NUM]])-ROW($A$19))</f>
        <v/>
      </c>
      <c r="B41" s="46"/>
      <c r="C41" s="128"/>
      <c r="D41" s="129"/>
      <c r="E41" s="128"/>
      <c r="F41" s="121"/>
      <c r="G41" s="121"/>
      <c r="H41" s="139">
        <f>SUM(Mob_Mat_Bur[[#This Row],[MONTANT CAF REALISE ]:[MONTANT DD ET AUTRES TAXES HTVA]])</f>
        <v>0</v>
      </c>
      <c r="I41" s="35"/>
      <c r="J41" s="119"/>
      <c r="K41" s="55">
        <f>IF(Mob_Mat_Bur[[#This Row],[MOTIF]]="",0,Mob_Mat_Bur[[#This Row],[MONTANT CAF REALISE ]])</f>
        <v>0</v>
      </c>
      <c r="L41" s="55">
        <f>IF(Mob_Mat_Bur[[#This Row],[MOTIF]]="",0,Mob_Mat_Bur[[#This Row],[MONTANT DD ET AUTRES TAXES HTVA]])</f>
        <v>0</v>
      </c>
      <c r="M41" s="56">
        <f>SUM(Mob_Mat_Bur[[#This Row],[MONTANT CAF REJETE]:[MONTANT DD ET AUTRES TAXES HTVA REJETE]])</f>
        <v>0</v>
      </c>
      <c r="N41" s="54"/>
      <c r="O41" s="51"/>
      <c r="P41" s="49">
        <f>Mob_Mat_Bur[[#This Row],[COÛT TOTAL REALISE]]-Mob_Mat_Bur[[#This Row],[COÛT TOTAL REJET]]</f>
        <v>0</v>
      </c>
    </row>
    <row r="42" spans="1:16" ht="15.75" thickBot="1">
      <c r="A42" s="218" t="str">
        <f>IF(ISBLANK(Mob_Mat_Bur[[#This Row],[DATE]]),"",ROW(Mob_Mat_Bur[[#This Row],[NUM]])-ROW($A$19))</f>
        <v/>
      </c>
      <c r="B42" s="46"/>
      <c r="C42" s="128"/>
      <c r="D42" s="129"/>
      <c r="E42" s="128"/>
      <c r="F42" s="121"/>
      <c r="G42" s="121"/>
      <c r="H42" s="139">
        <f>SUM(Mob_Mat_Bur[[#This Row],[MONTANT CAF REALISE ]:[MONTANT DD ET AUTRES TAXES HTVA]])</f>
        <v>0</v>
      </c>
      <c r="I42" s="35"/>
      <c r="J42" s="119"/>
      <c r="K42" s="55">
        <f>IF(Mob_Mat_Bur[[#This Row],[MOTIF]]="",0,Mob_Mat_Bur[[#This Row],[MONTANT CAF REALISE ]])</f>
        <v>0</v>
      </c>
      <c r="L42" s="55">
        <f>IF(Mob_Mat_Bur[[#This Row],[MOTIF]]="",0,Mob_Mat_Bur[[#This Row],[MONTANT DD ET AUTRES TAXES HTVA]])</f>
        <v>0</v>
      </c>
      <c r="M42" s="56">
        <f>SUM(Mob_Mat_Bur[[#This Row],[MONTANT CAF REJETE]:[MONTANT DD ET AUTRES TAXES HTVA REJETE]])</f>
        <v>0</v>
      </c>
      <c r="N42" s="54"/>
      <c r="O42" s="51"/>
      <c r="P42" s="49">
        <f>Mob_Mat_Bur[[#This Row],[COÛT TOTAL REALISE]]-Mob_Mat_Bur[[#This Row],[COÛT TOTAL REJET]]</f>
        <v>0</v>
      </c>
    </row>
    <row r="43" spans="1:16" ht="15.75" thickBot="1">
      <c r="A43" s="218" t="str">
        <f>IF(ISBLANK(Mob_Mat_Bur[[#This Row],[DATE]]),"",ROW(Mob_Mat_Bur[[#This Row],[NUM]])-ROW($A$19))</f>
        <v/>
      </c>
      <c r="B43" s="46"/>
      <c r="C43" s="128"/>
      <c r="D43" s="129"/>
      <c r="E43" s="128"/>
      <c r="F43" s="121"/>
      <c r="G43" s="121"/>
      <c r="H43" s="139">
        <f>SUM(Mob_Mat_Bur[[#This Row],[MONTANT CAF REALISE ]:[MONTANT DD ET AUTRES TAXES HTVA]])</f>
        <v>0</v>
      </c>
      <c r="I43" s="35"/>
      <c r="J43" s="119"/>
      <c r="K43" s="55">
        <f>IF(Mob_Mat_Bur[[#This Row],[MOTIF]]="",0,Mob_Mat_Bur[[#This Row],[MONTANT CAF REALISE ]])</f>
        <v>0</v>
      </c>
      <c r="L43" s="55">
        <f>IF(Mob_Mat_Bur[[#This Row],[MOTIF]]="",0,Mob_Mat_Bur[[#This Row],[MONTANT DD ET AUTRES TAXES HTVA]])</f>
        <v>0</v>
      </c>
      <c r="M43" s="56">
        <f>SUM(Mob_Mat_Bur[[#This Row],[MONTANT CAF REJETE]:[MONTANT DD ET AUTRES TAXES HTVA REJETE]])</f>
        <v>0</v>
      </c>
      <c r="N43" s="54"/>
      <c r="O43" s="51"/>
      <c r="P43" s="49">
        <f>Mob_Mat_Bur[[#This Row],[COÛT TOTAL REALISE]]-Mob_Mat_Bur[[#This Row],[COÛT TOTAL REJET]]</f>
        <v>0</v>
      </c>
    </row>
    <row r="44" spans="1:16" ht="15.75" thickBot="1">
      <c r="A44" s="218" t="str">
        <f>IF(ISBLANK(Mob_Mat_Bur[[#This Row],[DATE]]),"",ROW(Mob_Mat_Bur[[#This Row],[NUM]])-ROW($A$19))</f>
        <v/>
      </c>
      <c r="B44" s="46"/>
      <c r="C44" s="128"/>
      <c r="D44" s="129"/>
      <c r="E44" s="128"/>
      <c r="F44" s="121"/>
      <c r="G44" s="121"/>
      <c r="H44" s="139">
        <f>SUM(Mob_Mat_Bur[[#This Row],[MONTANT CAF REALISE ]:[MONTANT DD ET AUTRES TAXES HTVA]])</f>
        <v>0</v>
      </c>
      <c r="I44" s="35"/>
      <c r="J44" s="119"/>
      <c r="K44" s="55">
        <f>IF(Mob_Mat_Bur[[#This Row],[MOTIF]]="",0,Mob_Mat_Bur[[#This Row],[MONTANT CAF REALISE ]])</f>
        <v>0</v>
      </c>
      <c r="L44" s="55">
        <f>IF(Mob_Mat_Bur[[#This Row],[MOTIF]]="",0,Mob_Mat_Bur[[#This Row],[MONTANT DD ET AUTRES TAXES HTVA]])</f>
        <v>0</v>
      </c>
      <c r="M44" s="56">
        <f>SUM(Mob_Mat_Bur[[#This Row],[MONTANT CAF REJETE]:[MONTANT DD ET AUTRES TAXES HTVA REJETE]])</f>
        <v>0</v>
      </c>
      <c r="N44" s="54"/>
      <c r="O44" s="51"/>
      <c r="P44" s="49">
        <f>Mob_Mat_Bur[[#This Row],[COÛT TOTAL REALISE]]-Mob_Mat_Bur[[#This Row],[COÛT TOTAL REJET]]</f>
        <v>0</v>
      </c>
    </row>
    <row r="45" spans="1:16" ht="15.75" thickBot="1">
      <c r="A45" s="218" t="str">
        <f>IF(ISBLANK(Mob_Mat_Bur[[#This Row],[DATE]]),"",ROW(Mob_Mat_Bur[[#This Row],[NUM]])-ROW($A$19))</f>
        <v/>
      </c>
      <c r="B45" s="46"/>
      <c r="C45" s="128"/>
      <c r="D45" s="129"/>
      <c r="E45" s="128"/>
      <c r="F45" s="121"/>
      <c r="G45" s="121"/>
      <c r="H45" s="139">
        <f>SUM(Mob_Mat_Bur[[#This Row],[MONTANT CAF REALISE ]:[MONTANT DD ET AUTRES TAXES HTVA]])</f>
        <v>0</v>
      </c>
      <c r="I45" s="35"/>
      <c r="J45" s="119"/>
      <c r="K45" s="55">
        <f>IF(Mob_Mat_Bur[[#This Row],[MOTIF]]="",0,Mob_Mat_Bur[[#This Row],[MONTANT CAF REALISE ]])</f>
        <v>0</v>
      </c>
      <c r="L45" s="55">
        <f>IF(Mob_Mat_Bur[[#This Row],[MOTIF]]="",0,Mob_Mat_Bur[[#This Row],[MONTANT DD ET AUTRES TAXES HTVA]])</f>
        <v>0</v>
      </c>
      <c r="M45" s="56">
        <f>SUM(Mob_Mat_Bur[[#This Row],[MONTANT CAF REJETE]:[MONTANT DD ET AUTRES TAXES HTVA REJETE]])</f>
        <v>0</v>
      </c>
      <c r="N45" s="54"/>
      <c r="O45" s="51"/>
      <c r="P45" s="49">
        <f>Mob_Mat_Bur[[#This Row],[COÛT TOTAL REALISE]]-Mob_Mat_Bur[[#This Row],[COÛT TOTAL REJET]]</f>
        <v>0</v>
      </c>
    </row>
    <row r="46" spans="1:16" ht="15.75" thickBot="1">
      <c r="A46" s="218" t="str">
        <f>IF(ISBLANK(Mob_Mat_Bur[[#This Row],[DATE]]),"",ROW(Mob_Mat_Bur[[#This Row],[NUM]])-ROW($A$19))</f>
        <v/>
      </c>
      <c r="B46" s="46"/>
      <c r="C46" s="128"/>
      <c r="D46" s="129"/>
      <c r="E46" s="128"/>
      <c r="F46" s="121"/>
      <c r="G46" s="121"/>
      <c r="H46" s="139">
        <f>SUM(Mob_Mat_Bur[[#This Row],[MONTANT CAF REALISE ]:[MONTANT DD ET AUTRES TAXES HTVA]])</f>
        <v>0</v>
      </c>
      <c r="I46" s="35"/>
      <c r="J46" s="119"/>
      <c r="K46" s="55">
        <f>IF(Mob_Mat_Bur[[#This Row],[MOTIF]]="",0,Mob_Mat_Bur[[#This Row],[MONTANT CAF REALISE ]])</f>
        <v>0</v>
      </c>
      <c r="L46" s="55">
        <f>IF(Mob_Mat_Bur[[#This Row],[MOTIF]]="",0,Mob_Mat_Bur[[#This Row],[MONTANT DD ET AUTRES TAXES HTVA]])</f>
        <v>0</v>
      </c>
      <c r="M46" s="56">
        <f>SUM(Mob_Mat_Bur[[#This Row],[MONTANT CAF REJETE]:[MONTANT DD ET AUTRES TAXES HTVA REJETE]])</f>
        <v>0</v>
      </c>
      <c r="N46" s="54"/>
      <c r="O46" s="51"/>
      <c r="P46" s="49">
        <f>Mob_Mat_Bur[[#This Row],[COÛT TOTAL REALISE]]-Mob_Mat_Bur[[#This Row],[COÛT TOTAL REJET]]</f>
        <v>0</v>
      </c>
    </row>
    <row r="47" spans="1:16" ht="15.75" thickBot="1">
      <c r="A47" s="218" t="str">
        <f>IF(ISBLANK(Mob_Mat_Bur[[#This Row],[DATE]]),"",ROW(Mob_Mat_Bur[[#This Row],[NUM]])-ROW($A$19))</f>
        <v/>
      </c>
      <c r="B47" s="46"/>
      <c r="C47" s="128"/>
      <c r="D47" s="129"/>
      <c r="E47" s="128"/>
      <c r="F47" s="121"/>
      <c r="G47" s="121"/>
      <c r="H47" s="139">
        <f>SUM(Mob_Mat_Bur[[#This Row],[MONTANT CAF REALISE ]:[MONTANT DD ET AUTRES TAXES HTVA]])</f>
        <v>0</v>
      </c>
      <c r="I47" s="35"/>
      <c r="J47" s="119"/>
      <c r="K47" s="55">
        <f>IF(Mob_Mat_Bur[[#This Row],[MOTIF]]="",0,Mob_Mat_Bur[[#This Row],[MONTANT CAF REALISE ]])</f>
        <v>0</v>
      </c>
      <c r="L47" s="55">
        <f>IF(Mob_Mat_Bur[[#This Row],[MOTIF]]="",0,Mob_Mat_Bur[[#This Row],[MONTANT DD ET AUTRES TAXES HTVA]])</f>
        <v>0</v>
      </c>
      <c r="M47" s="56">
        <f>SUM(Mob_Mat_Bur[[#This Row],[MONTANT CAF REJETE]:[MONTANT DD ET AUTRES TAXES HTVA REJETE]])</f>
        <v>0</v>
      </c>
      <c r="N47" s="54"/>
      <c r="O47" s="51"/>
      <c r="P47" s="49">
        <f>Mob_Mat_Bur[[#This Row],[COÛT TOTAL REALISE]]-Mob_Mat_Bur[[#This Row],[COÛT TOTAL REJET]]</f>
        <v>0</v>
      </c>
    </row>
    <row r="48" spans="1:16" ht="15.75" thickBot="1">
      <c r="A48" s="218" t="str">
        <f>IF(ISBLANK(Mob_Mat_Bur[[#This Row],[DATE]]),"",ROW(Mob_Mat_Bur[[#This Row],[NUM]])-ROW($A$19))</f>
        <v/>
      </c>
      <c r="B48" s="46"/>
      <c r="C48" s="128"/>
      <c r="D48" s="129"/>
      <c r="E48" s="128"/>
      <c r="F48" s="121"/>
      <c r="G48" s="121"/>
      <c r="H48" s="139">
        <f>SUM(Mob_Mat_Bur[[#This Row],[MONTANT CAF REALISE ]:[MONTANT DD ET AUTRES TAXES HTVA]])</f>
        <v>0</v>
      </c>
      <c r="I48" s="35"/>
      <c r="J48" s="119"/>
      <c r="K48" s="55">
        <f>IF(Mob_Mat_Bur[[#This Row],[MOTIF]]="",0,Mob_Mat_Bur[[#This Row],[MONTANT CAF REALISE ]])</f>
        <v>0</v>
      </c>
      <c r="L48" s="55">
        <f>IF(Mob_Mat_Bur[[#This Row],[MOTIF]]="",0,Mob_Mat_Bur[[#This Row],[MONTANT DD ET AUTRES TAXES HTVA]])</f>
        <v>0</v>
      </c>
      <c r="M48" s="56">
        <f>SUM(Mob_Mat_Bur[[#This Row],[MONTANT CAF REJETE]:[MONTANT DD ET AUTRES TAXES HTVA REJETE]])</f>
        <v>0</v>
      </c>
      <c r="N48" s="54"/>
      <c r="O48" s="51"/>
      <c r="P48" s="49">
        <f>Mob_Mat_Bur[[#This Row],[COÛT TOTAL REALISE]]-Mob_Mat_Bur[[#This Row],[COÛT TOTAL REJET]]</f>
        <v>0</v>
      </c>
    </row>
    <row r="49" spans="1:16" ht="15.75" thickBot="1">
      <c r="A49" s="218" t="str">
        <f>IF(ISBLANK(Mob_Mat_Bur[[#This Row],[DATE]]),"",ROW(Mob_Mat_Bur[[#This Row],[NUM]])-ROW($A$19))</f>
        <v/>
      </c>
      <c r="B49" s="46"/>
      <c r="C49" s="128"/>
      <c r="D49" s="129"/>
      <c r="E49" s="128"/>
      <c r="F49" s="121"/>
      <c r="G49" s="121"/>
      <c r="H49" s="139">
        <f>SUM(Mob_Mat_Bur[[#This Row],[MONTANT CAF REALISE ]:[MONTANT DD ET AUTRES TAXES HTVA]])</f>
        <v>0</v>
      </c>
      <c r="I49" s="35"/>
      <c r="J49" s="119"/>
      <c r="K49" s="55">
        <f>IF(Mob_Mat_Bur[[#This Row],[MOTIF]]="",0,Mob_Mat_Bur[[#This Row],[MONTANT CAF REALISE ]])</f>
        <v>0</v>
      </c>
      <c r="L49" s="55">
        <f>IF(Mob_Mat_Bur[[#This Row],[MOTIF]]="",0,Mob_Mat_Bur[[#This Row],[MONTANT DD ET AUTRES TAXES HTVA]])</f>
        <v>0</v>
      </c>
      <c r="M49" s="56">
        <f>SUM(Mob_Mat_Bur[[#This Row],[MONTANT CAF REJETE]:[MONTANT DD ET AUTRES TAXES HTVA REJETE]])</f>
        <v>0</v>
      </c>
      <c r="N49" s="54"/>
      <c r="O49" s="51"/>
      <c r="P49" s="49">
        <f>Mob_Mat_Bur[[#This Row],[COÛT TOTAL REALISE]]-Mob_Mat_Bur[[#This Row],[COÛT TOTAL REJET]]</f>
        <v>0</v>
      </c>
    </row>
    <row r="50" spans="1:16" ht="15.75" thickBot="1">
      <c r="A50" s="218" t="str">
        <f>IF(ISBLANK(Mob_Mat_Bur[[#This Row],[DATE]]),"",ROW(Mob_Mat_Bur[[#This Row],[NUM]])-ROW($A$19))</f>
        <v/>
      </c>
      <c r="B50" s="46"/>
      <c r="C50" s="128"/>
      <c r="D50" s="129"/>
      <c r="E50" s="128"/>
      <c r="F50" s="121"/>
      <c r="G50" s="121"/>
      <c r="H50" s="139">
        <f>SUM(Mob_Mat_Bur[[#This Row],[MONTANT CAF REALISE ]:[MONTANT DD ET AUTRES TAXES HTVA]])</f>
        <v>0</v>
      </c>
      <c r="I50" s="35"/>
      <c r="J50" s="119"/>
      <c r="K50" s="55">
        <f>IF(Mob_Mat_Bur[[#This Row],[MOTIF]]="",0,Mob_Mat_Bur[[#This Row],[MONTANT CAF REALISE ]])</f>
        <v>0</v>
      </c>
      <c r="L50" s="55">
        <f>IF(Mob_Mat_Bur[[#This Row],[MOTIF]]="",0,Mob_Mat_Bur[[#This Row],[MONTANT DD ET AUTRES TAXES HTVA]])</f>
        <v>0</v>
      </c>
      <c r="M50" s="56">
        <f>SUM(Mob_Mat_Bur[[#This Row],[MONTANT CAF REJETE]:[MONTANT DD ET AUTRES TAXES HTVA REJETE]])</f>
        <v>0</v>
      </c>
      <c r="N50" s="54"/>
      <c r="O50" s="51"/>
      <c r="P50" s="49">
        <f>Mob_Mat_Bur[[#This Row],[COÛT TOTAL REALISE]]-Mob_Mat_Bur[[#This Row],[COÛT TOTAL REJET]]</f>
        <v>0</v>
      </c>
    </row>
    <row r="51" spans="1:16" ht="15.75" thickBot="1">
      <c r="A51" s="218" t="str">
        <f>IF(ISBLANK(Mob_Mat_Bur[[#This Row],[DATE]]),"",ROW(Mob_Mat_Bur[[#This Row],[NUM]])-ROW($A$19))</f>
        <v/>
      </c>
      <c r="B51" s="46"/>
      <c r="C51" s="128"/>
      <c r="D51" s="129"/>
      <c r="E51" s="128"/>
      <c r="F51" s="121"/>
      <c r="G51" s="121"/>
      <c r="H51" s="139">
        <f>SUM(Mob_Mat_Bur[[#This Row],[MONTANT CAF REALISE ]:[MONTANT DD ET AUTRES TAXES HTVA]])</f>
        <v>0</v>
      </c>
      <c r="I51" s="35"/>
      <c r="J51" s="119"/>
      <c r="K51" s="55">
        <f>IF(Mob_Mat_Bur[[#This Row],[MOTIF]]="",0,Mob_Mat_Bur[[#This Row],[MONTANT CAF REALISE ]])</f>
        <v>0</v>
      </c>
      <c r="L51" s="55">
        <f>IF(Mob_Mat_Bur[[#This Row],[MOTIF]]="",0,Mob_Mat_Bur[[#This Row],[MONTANT DD ET AUTRES TAXES HTVA]])</f>
        <v>0</v>
      </c>
      <c r="M51" s="56">
        <f>SUM(Mob_Mat_Bur[[#This Row],[MONTANT CAF REJETE]:[MONTANT DD ET AUTRES TAXES HTVA REJETE]])</f>
        <v>0</v>
      </c>
      <c r="N51" s="54"/>
      <c r="O51" s="51"/>
      <c r="P51" s="49">
        <f>Mob_Mat_Bur[[#This Row],[COÛT TOTAL REALISE]]-Mob_Mat_Bur[[#This Row],[COÛT TOTAL REJET]]</f>
        <v>0</v>
      </c>
    </row>
    <row r="52" spans="1:16" ht="15.75" thickBot="1">
      <c r="A52" s="218" t="str">
        <f>IF(ISBLANK(Mob_Mat_Bur[[#This Row],[DATE]]),"",ROW(Mob_Mat_Bur[[#This Row],[NUM]])-ROW($A$19))</f>
        <v/>
      </c>
      <c r="B52" s="46"/>
      <c r="C52" s="128"/>
      <c r="D52" s="129"/>
      <c r="E52" s="128"/>
      <c r="F52" s="121"/>
      <c r="G52" s="121"/>
      <c r="H52" s="139">
        <f>SUM(Mob_Mat_Bur[[#This Row],[MONTANT CAF REALISE ]:[MONTANT DD ET AUTRES TAXES HTVA]])</f>
        <v>0</v>
      </c>
      <c r="I52" s="35"/>
      <c r="J52" s="119"/>
      <c r="K52" s="55">
        <f>IF(Mob_Mat_Bur[[#This Row],[MOTIF]]="",0,Mob_Mat_Bur[[#This Row],[MONTANT CAF REALISE ]])</f>
        <v>0</v>
      </c>
      <c r="L52" s="55">
        <f>IF(Mob_Mat_Bur[[#This Row],[MOTIF]]="",0,Mob_Mat_Bur[[#This Row],[MONTANT DD ET AUTRES TAXES HTVA]])</f>
        <v>0</v>
      </c>
      <c r="M52" s="56">
        <f>SUM(Mob_Mat_Bur[[#This Row],[MONTANT CAF REJETE]:[MONTANT DD ET AUTRES TAXES HTVA REJETE]])</f>
        <v>0</v>
      </c>
      <c r="N52" s="54"/>
      <c r="O52" s="51"/>
      <c r="P52" s="49">
        <f>Mob_Mat_Bur[[#This Row],[COÛT TOTAL REALISE]]-Mob_Mat_Bur[[#This Row],[COÛT TOTAL REJET]]</f>
        <v>0</v>
      </c>
    </row>
    <row r="53" spans="1:16" ht="15.75" thickBot="1">
      <c r="A53" s="218" t="str">
        <f>IF(ISBLANK(Mob_Mat_Bur[[#This Row],[DATE]]),"",ROW(Mob_Mat_Bur[[#This Row],[NUM]])-ROW($A$19))</f>
        <v/>
      </c>
      <c r="B53" s="46"/>
      <c r="C53" s="128"/>
      <c r="D53" s="129"/>
      <c r="E53" s="128"/>
      <c r="F53" s="121"/>
      <c r="G53" s="121"/>
      <c r="H53" s="139">
        <f>SUM(Mob_Mat_Bur[[#This Row],[MONTANT CAF REALISE ]:[MONTANT DD ET AUTRES TAXES HTVA]])</f>
        <v>0</v>
      </c>
      <c r="I53" s="35"/>
      <c r="J53" s="119"/>
      <c r="K53" s="55">
        <f>IF(Mob_Mat_Bur[[#This Row],[MOTIF]]="",0,Mob_Mat_Bur[[#This Row],[MONTANT CAF REALISE ]])</f>
        <v>0</v>
      </c>
      <c r="L53" s="55">
        <f>IF(Mob_Mat_Bur[[#This Row],[MOTIF]]="",0,Mob_Mat_Bur[[#This Row],[MONTANT DD ET AUTRES TAXES HTVA]])</f>
        <v>0</v>
      </c>
      <c r="M53" s="56">
        <f>SUM(Mob_Mat_Bur[[#This Row],[MONTANT CAF REJETE]:[MONTANT DD ET AUTRES TAXES HTVA REJETE]])</f>
        <v>0</v>
      </c>
      <c r="N53" s="54"/>
      <c r="O53" s="51"/>
      <c r="P53" s="49">
        <f>Mob_Mat_Bur[[#This Row],[COÛT TOTAL REALISE]]-Mob_Mat_Bur[[#This Row],[COÛT TOTAL REJET]]</f>
        <v>0</v>
      </c>
    </row>
    <row r="54" spans="1:16" ht="15.75" thickBot="1">
      <c r="A54" s="218" t="str">
        <f>IF(ISBLANK(Mob_Mat_Bur[[#This Row],[DATE]]),"",ROW(Mob_Mat_Bur[[#This Row],[NUM]])-ROW($A$19))</f>
        <v/>
      </c>
      <c r="B54" s="46"/>
      <c r="C54" s="128"/>
      <c r="D54" s="129"/>
      <c r="E54" s="128"/>
      <c r="F54" s="121"/>
      <c r="G54" s="121"/>
      <c r="H54" s="139">
        <f>SUM(Mob_Mat_Bur[[#This Row],[MONTANT CAF REALISE ]:[MONTANT DD ET AUTRES TAXES HTVA]])</f>
        <v>0</v>
      </c>
      <c r="I54" s="35"/>
      <c r="J54" s="119"/>
      <c r="K54" s="55">
        <f>IF(Mob_Mat_Bur[[#This Row],[MOTIF]]="",0,Mob_Mat_Bur[[#This Row],[MONTANT CAF REALISE ]])</f>
        <v>0</v>
      </c>
      <c r="L54" s="55">
        <f>IF(Mob_Mat_Bur[[#This Row],[MOTIF]]="",0,Mob_Mat_Bur[[#This Row],[MONTANT DD ET AUTRES TAXES HTVA]])</f>
        <v>0</v>
      </c>
      <c r="M54" s="56">
        <f>SUM(Mob_Mat_Bur[[#This Row],[MONTANT CAF REJETE]:[MONTANT DD ET AUTRES TAXES HTVA REJETE]])</f>
        <v>0</v>
      </c>
      <c r="N54" s="54"/>
      <c r="O54" s="51"/>
      <c r="P54" s="49">
        <f>Mob_Mat_Bur[[#This Row],[COÛT TOTAL REALISE]]-Mob_Mat_Bur[[#This Row],[COÛT TOTAL REJET]]</f>
        <v>0</v>
      </c>
    </row>
    <row r="55" spans="1:16" ht="15.75" thickBot="1">
      <c r="A55" s="218" t="str">
        <f>IF(ISBLANK(Mob_Mat_Bur[[#This Row],[DATE]]),"",ROW(Mob_Mat_Bur[[#This Row],[NUM]])-ROW($A$19))</f>
        <v/>
      </c>
      <c r="B55" s="46"/>
      <c r="C55" s="128"/>
      <c r="D55" s="129"/>
      <c r="E55" s="128"/>
      <c r="F55" s="121"/>
      <c r="G55" s="121"/>
      <c r="H55" s="139">
        <f>SUM(Mob_Mat_Bur[[#This Row],[MONTANT CAF REALISE ]:[MONTANT DD ET AUTRES TAXES HTVA]])</f>
        <v>0</v>
      </c>
      <c r="I55" s="35"/>
      <c r="J55" s="119"/>
      <c r="K55" s="55">
        <f>IF(Mob_Mat_Bur[[#This Row],[MOTIF]]="",0,Mob_Mat_Bur[[#This Row],[MONTANT CAF REALISE ]])</f>
        <v>0</v>
      </c>
      <c r="L55" s="55">
        <f>IF(Mob_Mat_Bur[[#This Row],[MOTIF]]="",0,Mob_Mat_Bur[[#This Row],[MONTANT DD ET AUTRES TAXES HTVA]])</f>
        <v>0</v>
      </c>
      <c r="M55" s="56">
        <f>SUM(Mob_Mat_Bur[[#This Row],[MONTANT CAF REJETE]:[MONTANT DD ET AUTRES TAXES HTVA REJETE]])</f>
        <v>0</v>
      </c>
      <c r="N55" s="54"/>
      <c r="O55" s="51"/>
      <c r="P55" s="49">
        <f>Mob_Mat_Bur[[#This Row],[COÛT TOTAL REALISE]]-Mob_Mat_Bur[[#This Row],[COÛT TOTAL REJET]]</f>
        <v>0</v>
      </c>
    </row>
    <row r="56" spans="1:16" ht="15.75" thickBot="1">
      <c r="A56" s="218" t="str">
        <f>IF(ISBLANK(Mob_Mat_Bur[[#This Row],[DATE]]),"",ROW(Mob_Mat_Bur[[#This Row],[NUM]])-ROW($A$19))</f>
        <v/>
      </c>
      <c r="B56" s="46"/>
      <c r="C56" s="128"/>
      <c r="D56" s="129"/>
      <c r="E56" s="128"/>
      <c r="F56" s="121"/>
      <c r="G56" s="121"/>
      <c r="H56" s="139">
        <f>SUM(Mob_Mat_Bur[[#This Row],[MONTANT CAF REALISE ]:[MONTANT DD ET AUTRES TAXES HTVA]])</f>
        <v>0</v>
      </c>
      <c r="I56" s="35"/>
      <c r="J56" s="119"/>
      <c r="K56" s="55">
        <f>IF(Mob_Mat_Bur[[#This Row],[MOTIF]]="",0,Mob_Mat_Bur[[#This Row],[MONTANT CAF REALISE ]])</f>
        <v>0</v>
      </c>
      <c r="L56" s="55">
        <f>IF(Mob_Mat_Bur[[#This Row],[MOTIF]]="",0,Mob_Mat_Bur[[#This Row],[MONTANT DD ET AUTRES TAXES HTVA]])</f>
        <v>0</v>
      </c>
      <c r="M56" s="56">
        <f>SUM(Mob_Mat_Bur[[#This Row],[MONTANT CAF REJETE]:[MONTANT DD ET AUTRES TAXES HTVA REJETE]])</f>
        <v>0</v>
      </c>
      <c r="N56" s="54"/>
      <c r="O56" s="51"/>
      <c r="P56" s="49">
        <f>Mob_Mat_Bur[[#This Row],[COÛT TOTAL REALISE]]-Mob_Mat_Bur[[#This Row],[COÛT TOTAL REJET]]</f>
        <v>0</v>
      </c>
    </row>
    <row r="57" spans="1:16" ht="15.75" thickBot="1">
      <c r="A57" s="218" t="str">
        <f>IF(ISBLANK(Mob_Mat_Bur[[#This Row],[DATE]]),"",ROW(Mob_Mat_Bur[[#This Row],[NUM]])-ROW($A$19))</f>
        <v/>
      </c>
      <c r="B57" s="46"/>
      <c r="C57" s="128"/>
      <c r="D57" s="129"/>
      <c r="E57" s="128"/>
      <c r="F57" s="121"/>
      <c r="G57" s="121"/>
      <c r="H57" s="139">
        <f>SUM(Mob_Mat_Bur[[#This Row],[MONTANT CAF REALISE ]:[MONTANT DD ET AUTRES TAXES HTVA]])</f>
        <v>0</v>
      </c>
      <c r="I57" s="35"/>
      <c r="J57" s="119"/>
      <c r="K57" s="55">
        <f>IF(Mob_Mat_Bur[[#This Row],[MOTIF]]="",0,Mob_Mat_Bur[[#This Row],[MONTANT CAF REALISE ]])</f>
        <v>0</v>
      </c>
      <c r="L57" s="55">
        <f>IF(Mob_Mat_Bur[[#This Row],[MOTIF]]="",0,Mob_Mat_Bur[[#This Row],[MONTANT DD ET AUTRES TAXES HTVA]])</f>
        <v>0</v>
      </c>
      <c r="M57" s="56">
        <f>SUM(Mob_Mat_Bur[[#This Row],[MONTANT CAF REJETE]:[MONTANT DD ET AUTRES TAXES HTVA REJETE]])</f>
        <v>0</v>
      </c>
      <c r="N57" s="54"/>
      <c r="O57" s="51"/>
      <c r="P57" s="49">
        <f>Mob_Mat_Bur[[#This Row],[COÛT TOTAL REALISE]]-Mob_Mat_Bur[[#This Row],[COÛT TOTAL REJET]]</f>
        <v>0</v>
      </c>
    </row>
    <row r="58" spans="1:16" ht="15.75" thickBot="1">
      <c r="A58" s="218" t="str">
        <f>IF(ISBLANK(Mob_Mat_Bur[[#This Row],[DATE]]),"",ROW(Mob_Mat_Bur[[#This Row],[NUM]])-ROW($A$19))</f>
        <v/>
      </c>
      <c r="B58" s="46"/>
      <c r="C58" s="128"/>
      <c r="D58" s="129"/>
      <c r="E58" s="128"/>
      <c r="F58" s="121"/>
      <c r="G58" s="121"/>
      <c r="H58" s="139">
        <f>SUM(Mob_Mat_Bur[[#This Row],[MONTANT CAF REALISE ]:[MONTANT DD ET AUTRES TAXES HTVA]])</f>
        <v>0</v>
      </c>
      <c r="I58" s="35"/>
      <c r="J58" s="119"/>
      <c r="K58" s="55">
        <f>IF(Mob_Mat_Bur[[#This Row],[MOTIF]]="",0,Mob_Mat_Bur[[#This Row],[MONTANT CAF REALISE ]])</f>
        <v>0</v>
      </c>
      <c r="L58" s="55">
        <f>IF(Mob_Mat_Bur[[#This Row],[MOTIF]]="",0,Mob_Mat_Bur[[#This Row],[MONTANT DD ET AUTRES TAXES HTVA]])</f>
        <v>0</v>
      </c>
      <c r="M58" s="56">
        <f>SUM(Mob_Mat_Bur[[#This Row],[MONTANT CAF REJETE]:[MONTANT DD ET AUTRES TAXES HTVA REJETE]])</f>
        <v>0</v>
      </c>
      <c r="N58" s="54"/>
      <c r="O58" s="51"/>
      <c r="P58" s="49">
        <f>Mob_Mat_Bur[[#This Row],[COÛT TOTAL REALISE]]-Mob_Mat_Bur[[#This Row],[COÛT TOTAL REJET]]</f>
        <v>0</v>
      </c>
    </row>
    <row r="59" spans="1:16" ht="15.75" thickBot="1">
      <c r="A59" s="218" t="str">
        <f>IF(ISBLANK(Mob_Mat_Bur[[#This Row],[DATE]]),"",ROW(Mob_Mat_Bur[[#This Row],[NUM]])-ROW($A$19))</f>
        <v/>
      </c>
      <c r="B59" s="46"/>
      <c r="C59" s="128"/>
      <c r="D59" s="129"/>
      <c r="E59" s="128"/>
      <c r="F59" s="121"/>
      <c r="G59" s="121"/>
      <c r="H59" s="139">
        <f>SUM(Mob_Mat_Bur[[#This Row],[MONTANT CAF REALISE ]:[MONTANT DD ET AUTRES TAXES HTVA]])</f>
        <v>0</v>
      </c>
      <c r="I59" s="35"/>
      <c r="J59" s="119"/>
      <c r="K59" s="55">
        <f>IF(Mob_Mat_Bur[[#This Row],[MOTIF]]="",0,Mob_Mat_Bur[[#This Row],[MONTANT CAF REALISE ]])</f>
        <v>0</v>
      </c>
      <c r="L59" s="55">
        <f>IF(Mob_Mat_Bur[[#This Row],[MOTIF]]="",0,Mob_Mat_Bur[[#This Row],[MONTANT DD ET AUTRES TAXES HTVA]])</f>
        <v>0</v>
      </c>
      <c r="M59" s="56">
        <f>SUM(Mob_Mat_Bur[[#This Row],[MONTANT CAF REJETE]:[MONTANT DD ET AUTRES TAXES HTVA REJETE]])</f>
        <v>0</v>
      </c>
      <c r="N59" s="54"/>
      <c r="O59" s="51"/>
      <c r="P59" s="49">
        <f>Mob_Mat_Bur[[#This Row],[COÛT TOTAL REALISE]]-Mob_Mat_Bur[[#This Row],[COÛT TOTAL REJET]]</f>
        <v>0</v>
      </c>
    </row>
    <row r="60" spans="1:16" ht="15.75" thickBot="1">
      <c r="A60" s="218" t="str">
        <f>IF(ISBLANK(Mob_Mat_Bur[[#This Row],[DATE]]),"",ROW(Mob_Mat_Bur[[#This Row],[NUM]])-ROW($A$19))</f>
        <v/>
      </c>
      <c r="B60" s="46"/>
      <c r="C60" s="128"/>
      <c r="D60" s="129"/>
      <c r="E60" s="128"/>
      <c r="F60" s="121"/>
      <c r="G60" s="121"/>
      <c r="H60" s="139">
        <f>SUM(Mob_Mat_Bur[[#This Row],[MONTANT CAF REALISE ]:[MONTANT DD ET AUTRES TAXES HTVA]])</f>
        <v>0</v>
      </c>
      <c r="I60" s="35"/>
      <c r="J60" s="119"/>
      <c r="K60" s="55">
        <f>IF(Mob_Mat_Bur[[#This Row],[MOTIF]]="",0,Mob_Mat_Bur[[#This Row],[MONTANT CAF REALISE ]])</f>
        <v>0</v>
      </c>
      <c r="L60" s="55">
        <f>IF(Mob_Mat_Bur[[#This Row],[MOTIF]]="",0,Mob_Mat_Bur[[#This Row],[MONTANT DD ET AUTRES TAXES HTVA]])</f>
        <v>0</v>
      </c>
      <c r="M60" s="56">
        <f>SUM(Mob_Mat_Bur[[#This Row],[MONTANT CAF REJETE]:[MONTANT DD ET AUTRES TAXES HTVA REJETE]])</f>
        <v>0</v>
      </c>
      <c r="N60" s="54"/>
      <c r="O60" s="51"/>
      <c r="P60" s="49">
        <f>Mob_Mat_Bur[[#This Row],[COÛT TOTAL REALISE]]-Mob_Mat_Bur[[#This Row],[COÛT TOTAL REJET]]</f>
        <v>0</v>
      </c>
    </row>
    <row r="61" spans="1:16" ht="15.75" thickBot="1">
      <c r="A61" s="218" t="str">
        <f>IF(ISBLANK(Mob_Mat_Bur[[#This Row],[DATE]]),"",ROW(Mob_Mat_Bur[[#This Row],[NUM]])-ROW($A$19))</f>
        <v/>
      </c>
      <c r="B61" s="46"/>
      <c r="C61" s="128"/>
      <c r="D61" s="129"/>
      <c r="E61" s="128"/>
      <c r="F61" s="121"/>
      <c r="G61" s="121"/>
      <c r="H61" s="139">
        <f>SUM(Mob_Mat_Bur[[#This Row],[MONTANT CAF REALISE ]:[MONTANT DD ET AUTRES TAXES HTVA]])</f>
        <v>0</v>
      </c>
      <c r="I61" s="35"/>
      <c r="J61" s="119"/>
      <c r="K61" s="55">
        <f>IF(Mob_Mat_Bur[[#This Row],[MOTIF]]="",0,Mob_Mat_Bur[[#This Row],[MONTANT CAF REALISE ]])</f>
        <v>0</v>
      </c>
      <c r="L61" s="55">
        <f>IF(Mob_Mat_Bur[[#This Row],[MOTIF]]="",0,Mob_Mat_Bur[[#This Row],[MONTANT DD ET AUTRES TAXES HTVA]])</f>
        <v>0</v>
      </c>
      <c r="M61" s="56">
        <f>SUM(Mob_Mat_Bur[[#This Row],[MONTANT CAF REJETE]:[MONTANT DD ET AUTRES TAXES HTVA REJETE]])</f>
        <v>0</v>
      </c>
      <c r="N61" s="54"/>
      <c r="O61" s="51"/>
      <c r="P61" s="49">
        <f>Mob_Mat_Bur[[#This Row],[COÛT TOTAL REALISE]]-Mob_Mat_Bur[[#This Row],[COÛT TOTAL REJET]]</f>
        <v>0</v>
      </c>
    </row>
    <row r="62" spans="1:16" ht="15.75" thickBot="1">
      <c r="A62" s="218" t="str">
        <f>IF(ISBLANK(Mob_Mat_Bur[[#This Row],[DATE]]),"",ROW(Mob_Mat_Bur[[#This Row],[NUM]])-ROW($A$19))</f>
        <v/>
      </c>
      <c r="B62" s="46"/>
      <c r="C62" s="128"/>
      <c r="D62" s="129"/>
      <c r="E62" s="128"/>
      <c r="F62" s="121"/>
      <c r="G62" s="121"/>
      <c r="H62" s="139">
        <f>SUM(Mob_Mat_Bur[[#This Row],[MONTANT CAF REALISE ]:[MONTANT DD ET AUTRES TAXES HTVA]])</f>
        <v>0</v>
      </c>
      <c r="I62" s="35"/>
      <c r="J62" s="119"/>
      <c r="K62" s="55">
        <f>IF(Mob_Mat_Bur[[#This Row],[MOTIF]]="",0,Mob_Mat_Bur[[#This Row],[MONTANT CAF REALISE ]])</f>
        <v>0</v>
      </c>
      <c r="L62" s="55">
        <f>IF(Mob_Mat_Bur[[#This Row],[MOTIF]]="",0,Mob_Mat_Bur[[#This Row],[MONTANT DD ET AUTRES TAXES HTVA]])</f>
        <v>0</v>
      </c>
      <c r="M62" s="56">
        <f>SUM(Mob_Mat_Bur[[#This Row],[MONTANT CAF REJETE]:[MONTANT DD ET AUTRES TAXES HTVA REJETE]])</f>
        <v>0</v>
      </c>
      <c r="N62" s="54"/>
      <c r="O62" s="51"/>
      <c r="P62" s="49">
        <f>Mob_Mat_Bur[[#This Row],[COÛT TOTAL REALISE]]-Mob_Mat_Bur[[#This Row],[COÛT TOTAL REJET]]</f>
        <v>0</v>
      </c>
    </row>
    <row r="63" spans="1:16" ht="15.75" thickBot="1">
      <c r="A63" s="218" t="str">
        <f>IF(ISBLANK(Mob_Mat_Bur[[#This Row],[DATE]]),"",ROW(Mob_Mat_Bur[[#This Row],[NUM]])-ROW($A$19))</f>
        <v/>
      </c>
      <c r="B63" s="46"/>
      <c r="C63" s="128"/>
      <c r="D63" s="129"/>
      <c r="E63" s="128"/>
      <c r="F63" s="121"/>
      <c r="G63" s="121"/>
      <c r="H63" s="139">
        <f>SUM(Mob_Mat_Bur[[#This Row],[MONTANT CAF REALISE ]:[MONTANT DD ET AUTRES TAXES HTVA]])</f>
        <v>0</v>
      </c>
      <c r="I63" s="35"/>
      <c r="J63" s="119"/>
      <c r="K63" s="55">
        <f>IF(Mob_Mat_Bur[[#This Row],[MOTIF]]="",0,Mob_Mat_Bur[[#This Row],[MONTANT CAF REALISE ]])</f>
        <v>0</v>
      </c>
      <c r="L63" s="55">
        <f>IF(Mob_Mat_Bur[[#This Row],[MOTIF]]="",0,Mob_Mat_Bur[[#This Row],[MONTANT DD ET AUTRES TAXES HTVA]])</f>
        <v>0</v>
      </c>
      <c r="M63" s="56">
        <f>SUM(Mob_Mat_Bur[[#This Row],[MONTANT CAF REJETE]:[MONTANT DD ET AUTRES TAXES HTVA REJETE]])</f>
        <v>0</v>
      </c>
      <c r="N63" s="54"/>
      <c r="O63" s="51"/>
      <c r="P63" s="49">
        <f>Mob_Mat_Bur[[#This Row],[COÛT TOTAL REALISE]]-Mob_Mat_Bur[[#This Row],[COÛT TOTAL REJET]]</f>
        <v>0</v>
      </c>
    </row>
    <row r="64" spans="1:16" ht="15.75" thickBot="1">
      <c r="A64" s="218" t="str">
        <f>IF(ISBLANK(Mob_Mat_Bur[[#This Row],[DATE]]),"",ROW(Mob_Mat_Bur[[#This Row],[NUM]])-ROW($A$19))</f>
        <v/>
      </c>
      <c r="B64" s="46"/>
      <c r="C64" s="128"/>
      <c r="D64" s="129"/>
      <c r="E64" s="128"/>
      <c r="F64" s="121"/>
      <c r="G64" s="121"/>
      <c r="H64" s="139">
        <f>SUM(Mob_Mat_Bur[[#This Row],[MONTANT CAF REALISE ]:[MONTANT DD ET AUTRES TAXES HTVA]])</f>
        <v>0</v>
      </c>
      <c r="I64" s="35"/>
      <c r="J64" s="119"/>
      <c r="K64" s="55">
        <f>IF(Mob_Mat_Bur[[#This Row],[MOTIF]]="",0,Mob_Mat_Bur[[#This Row],[MONTANT CAF REALISE ]])</f>
        <v>0</v>
      </c>
      <c r="L64" s="55">
        <f>IF(Mob_Mat_Bur[[#This Row],[MOTIF]]="",0,Mob_Mat_Bur[[#This Row],[MONTANT DD ET AUTRES TAXES HTVA]])</f>
        <v>0</v>
      </c>
      <c r="M64" s="56">
        <f>SUM(Mob_Mat_Bur[[#This Row],[MONTANT CAF REJETE]:[MONTANT DD ET AUTRES TAXES HTVA REJETE]])</f>
        <v>0</v>
      </c>
      <c r="N64" s="54"/>
      <c r="O64" s="51"/>
      <c r="P64" s="49">
        <f>Mob_Mat_Bur[[#This Row],[COÛT TOTAL REALISE]]-Mob_Mat_Bur[[#This Row],[COÛT TOTAL REJET]]</f>
        <v>0</v>
      </c>
    </row>
    <row r="65" spans="1:16" ht="15.75" thickBot="1">
      <c r="A65" s="218" t="str">
        <f>IF(ISBLANK(Mob_Mat_Bur[[#This Row],[DATE]]),"",ROW(Mob_Mat_Bur[[#This Row],[NUM]])-ROW($A$19))</f>
        <v/>
      </c>
      <c r="B65" s="46"/>
      <c r="C65" s="128"/>
      <c r="D65" s="129"/>
      <c r="E65" s="128"/>
      <c r="F65" s="121"/>
      <c r="G65" s="121"/>
      <c r="H65" s="139">
        <f>SUM(Mob_Mat_Bur[[#This Row],[MONTANT CAF REALISE ]:[MONTANT DD ET AUTRES TAXES HTVA]])</f>
        <v>0</v>
      </c>
      <c r="I65" s="35"/>
      <c r="J65" s="119"/>
      <c r="K65" s="55">
        <f>IF(Mob_Mat_Bur[[#This Row],[MOTIF]]="",0,Mob_Mat_Bur[[#This Row],[MONTANT CAF REALISE ]])</f>
        <v>0</v>
      </c>
      <c r="L65" s="55">
        <f>IF(Mob_Mat_Bur[[#This Row],[MOTIF]]="",0,Mob_Mat_Bur[[#This Row],[MONTANT DD ET AUTRES TAXES HTVA]])</f>
        <v>0</v>
      </c>
      <c r="M65" s="56">
        <f>SUM(Mob_Mat_Bur[[#This Row],[MONTANT CAF REJETE]:[MONTANT DD ET AUTRES TAXES HTVA REJETE]])</f>
        <v>0</v>
      </c>
      <c r="N65" s="54"/>
      <c r="O65" s="51"/>
      <c r="P65" s="49">
        <f>Mob_Mat_Bur[[#This Row],[COÛT TOTAL REALISE]]-Mob_Mat_Bur[[#This Row],[COÛT TOTAL REJET]]</f>
        <v>0</v>
      </c>
    </row>
    <row r="66" spans="1:16" ht="15.75" thickBot="1">
      <c r="A66" s="218" t="str">
        <f>IF(ISBLANK(Mob_Mat_Bur[[#This Row],[DATE]]),"",ROW(Mob_Mat_Bur[[#This Row],[NUM]])-ROW($A$19))</f>
        <v/>
      </c>
      <c r="B66" s="46"/>
      <c r="C66" s="128"/>
      <c r="D66" s="129"/>
      <c r="E66" s="128"/>
      <c r="F66" s="121"/>
      <c r="G66" s="121"/>
      <c r="H66" s="139">
        <f>SUM(Mob_Mat_Bur[[#This Row],[MONTANT CAF REALISE ]:[MONTANT DD ET AUTRES TAXES HTVA]])</f>
        <v>0</v>
      </c>
      <c r="I66" s="35"/>
      <c r="J66" s="119"/>
      <c r="K66" s="55">
        <f>IF(Mob_Mat_Bur[[#This Row],[MOTIF]]="",0,Mob_Mat_Bur[[#This Row],[MONTANT CAF REALISE ]])</f>
        <v>0</v>
      </c>
      <c r="L66" s="55">
        <f>IF(Mob_Mat_Bur[[#This Row],[MOTIF]]="",0,Mob_Mat_Bur[[#This Row],[MONTANT DD ET AUTRES TAXES HTVA]])</f>
        <v>0</v>
      </c>
      <c r="M66" s="56">
        <f>SUM(Mob_Mat_Bur[[#This Row],[MONTANT CAF REJETE]:[MONTANT DD ET AUTRES TAXES HTVA REJETE]])</f>
        <v>0</v>
      </c>
      <c r="N66" s="54"/>
      <c r="O66" s="51"/>
      <c r="P66" s="49">
        <f>Mob_Mat_Bur[[#This Row],[COÛT TOTAL REALISE]]-Mob_Mat_Bur[[#This Row],[COÛT TOTAL REJET]]</f>
        <v>0</v>
      </c>
    </row>
    <row r="67" spans="1:16" ht="15.75" thickBot="1">
      <c r="A67" s="218" t="str">
        <f>IF(ISBLANK(Mob_Mat_Bur[[#This Row],[DATE]]),"",ROW(Mob_Mat_Bur[[#This Row],[NUM]])-ROW($A$19))</f>
        <v/>
      </c>
      <c r="B67" s="46"/>
      <c r="C67" s="128"/>
      <c r="D67" s="129"/>
      <c r="E67" s="128"/>
      <c r="F67" s="121"/>
      <c r="G67" s="121"/>
      <c r="H67" s="139">
        <f>SUM(Mob_Mat_Bur[[#This Row],[MONTANT CAF REALISE ]:[MONTANT DD ET AUTRES TAXES HTVA]])</f>
        <v>0</v>
      </c>
      <c r="I67" s="35"/>
      <c r="J67" s="119"/>
      <c r="K67" s="55">
        <f>IF(Mob_Mat_Bur[[#This Row],[MOTIF]]="",0,Mob_Mat_Bur[[#This Row],[MONTANT CAF REALISE ]])</f>
        <v>0</v>
      </c>
      <c r="L67" s="55">
        <f>IF(Mob_Mat_Bur[[#This Row],[MOTIF]]="",0,Mob_Mat_Bur[[#This Row],[MONTANT DD ET AUTRES TAXES HTVA]])</f>
        <v>0</v>
      </c>
      <c r="M67" s="56">
        <f>SUM(Mob_Mat_Bur[[#This Row],[MONTANT CAF REJETE]:[MONTANT DD ET AUTRES TAXES HTVA REJETE]])</f>
        <v>0</v>
      </c>
      <c r="N67" s="54"/>
      <c r="O67" s="51"/>
      <c r="P67" s="49">
        <f>Mob_Mat_Bur[[#This Row],[COÛT TOTAL REALISE]]-Mob_Mat_Bur[[#This Row],[COÛT TOTAL REJET]]</f>
        <v>0</v>
      </c>
    </row>
    <row r="68" spans="1:16" ht="15.75" thickBot="1">
      <c r="A68" s="218" t="str">
        <f>IF(ISBLANK(Mob_Mat_Bur[[#This Row],[DATE]]),"",ROW(Mob_Mat_Bur[[#This Row],[NUM]])-ROW($A$19))</f>
        <v/>
      </c>
      <c r="B68" s="46"/>
      <c r="C68" s="128"/>
      <c r="D68" s="129"/>
      <c r="E68" s="128"/>
      <c r="F68" s="121"/>
      <c r="G68" s="121"/>
      <c r="H68" s="139">
        <f>SUM(Mob_Mat_Bur[[#This Row],[MONTANT CAF REALISE ]:[MONTANT DD ET AUTRES TAXES HTVA]])</f>
        <v>0</v>
      </c>
      <c r="I68" s="35"/>
      <c r="J68" s="119"/>
      <c r="K68" s="55">
        <f>IF(Mob_Mat_Bur[[#This Row],[MOTIF]]="",0,Mob_Mat_Bur[[#This Row],[MONTANT CAF REALISE ]])</f>
        <v>0</v>
      </c>
      <c r="L68" s="55">
        <f>IF(Mob_Mat_Bur[[#This Row],[MOTIF]]="",0,Mob_Mat_Bur[[#This Row],[MONTANT DD ET AUTRES TAXES HTVA]])</f>
        <v>0</v>
      </c>
      <c r="M68" s="56">
        <f>SUM(Mob_Mat_Bur[[#This Row],[MONTANT CAF REJETE]:[MONTANT DD ET AUTRES TAXES HTVA REJETE]])</f>
        <v>0</v>
      </c>
      <c r="N68" s="54"/>
      <c r="O68" s="51"/>
      <c r="P68" s="49">
        <f>Mob_Mat_Bur[[#This Row],[COÛT TOTAL REALISE]]-Mob_Mat_Bur[[#This Row],[COÛT TOTAL REJET]]</f>
        <v>0</v>
      </c>
    </row>
    <row r="69" spans="1:16" ht="15.75" thickBot="1">
      <c r="A69" s="218" t="str">
        <f>IF(ISBLANK(Mob_Mat_Bur[[#This Row],[DATE]]),"",ROW(Mob_Mat_Bur[[#This Row],[NUM]])-ROW($A$19))</f>
        <v/>
      </c>
      <c r="B69" s="46"/>
      <c r="C69" s="128"/>
      <c r="D69" s="129"/>
      <c r="E69" s="128"/>
      <c r="F69" s="121"/>
      <c r="G69" s="121"/>
      <c r="H69" s="139">
        <f>SUM(Mob_Mat_Bur[[#This Row],[MONTANT CAF REALISE ]:[MONTANT DD ET AUTRES TAXES HTVA]])</f>
        <v>0</v>
      </c>
      <c r="I69" s="35"/>
      <c r="J69" s="119"/>
      <c r="K69" s="55">
        <f>IF(Mob_Mat_Bur[[#This Row],[MOTIF]]="",0,Mob_Mat_Bur[[#This Row],[MONTANT CAF REALISE ]])</f>
        <v>0</v>
      </c>
      <c r="L69" s="55">
        <f>IF(Mob_Mat_Bur[[#This Row],[MOTIF]]="",0,Mob_Mat_Bur[[#This Row],[MONTANT DD ET AUTRES TAXES HTVA]])</f>
        <v>0</v>
      </c>
      <c r="M69" s="56">
        <f>SUM(Mob_Mat_Bur[[#This Row],[MONTANT CAF REJETE]:[MONTANT DD ET AUTRES TAXES HTVA REJETE]])</f>
        <v>0</v>
      </c>
      <c r="N69" s="54"/>
      <c r="O69" s="51"/>
      <c r="P69" s="49">
        <f>Mob_Mat_Bur[[#This Row],[COÛT TOTAL REALISE]]-Mob_Mat_Bur[[#This Row],[COÛT TOTAL REJET]]</f>
        <v>0</v>
      </c>
    </row>
    <row r="70" spans="1:16" ht="15.75" thickBot="1">
      <c r="A70" s="218" t="str">
        <f>IF(ISBLANK(Mob_Mat_Bur[[#This Row],[DATE]]),"",ROW(Mob_Mat_Bur[[#This Row],[NUM]])-ROW($A$19))</f>
        <v/>
      </c>
      <c r="B70" s="46"/>
      <c r="C70" s="128"/>
      <c r="D70" s="129"/>
      <c r="E70" s="128"/>
      <c r="F70" s="121"/>
      <c r="G70" s="121"/>
      <c r="H70" s="139">
        <f>SUM(Mob_Mat_Bur[[#This Row],[MONTANT CAF REALISE ]:[MONTANT DD ET AUTRES TAXES HTVA]])</f>
        <v>0</v>
      </c>
      <c r="I70" s="35"/>
      <c r="J70" s="119"/>
      <c r="K70" s="55">
        <f>IF(Mob_Mat_Bur[[#This Row],[MOTIF]]="",0,Mob_Mat_Bur[[#This Row],[MONTANT CAF REALISE ]])</f>
        <v>0</v>
      </c>
      <c r="L70" s="55">
        <f>IF(Mob_Mat_Bur[[#This Row],[MOTIF]]="",0,Mob_Mat_Bur[[#This Row],[MONTANT DD ET AUTRES TAXES HTVA]])</f>
        <v>0</v>
      </c>
      <c r="M70" s="56">
        <f>SUM(Mob_Mat_Bur[[#This Row],[MONTANT CAF REJETE]:[MONTANT DD ET AUTRES TAXES HTVA REJETE]])</f>
        <v>0</v>
      </c>
      <c r="N70" s="54"/>
      <c r="O70" s="51"/>
      <c r="P70" s="49">
        <f>Mob_Mat_Bur[[#This Row],[COÛT TOTAL REALISE]]-Mob_Mat_Bur[[#This Row],[COÛT TOTAL REJET]]</f>
        <v>0</v>
      </c>
    </row>
    <row r="71" spans="1:16" ht="15.75" thickBot="1">
      <c r="A71" s="218" t="str">
        <f>IF(ISBLANK(Mob_Mat_Bur[[#This Row],[DATE]]),"",ROW(Mob_Mat_Bur[[#This Row],[NUM]])-ROW($A$19))</f>
        <v/>
      </c>
      <c r="B71" s="46"/>
      <c r="C71" s="128"/>
      <c r="D71" s="129"/>
      <c r="E71" s="128"/>
      <c r="F71" s="121"/>
      <c r="G71" s="121"/>
      <c r="H71" s="139">
        <f>SUM(Mob_Mat_Bur[[#This Row],[MONTANT CAF REALISE ]:[MONTANT DD ET AUTRES TAXES HTVA]])</f>
        <v>0</v>
      </c>
      <c r="I71" s="35"/>
      <c r="J71" s="119"/>
      <c r="K71" s="55">
        <f>IF(Mob_Mat_Bur[[#This Row],[MOTIF]]="",0,Mob_Mat_Bur[[#This Row],[MONTANT CAF REALISE ]])</f>
        <v>0</v>
      </c>
      <c r="L71" s="55">
        <f>IF(Mob_Mat_Bur[[#This Row],[MOTIF]]="",0,Mob_Mat_Bur[[#This Row],[MONTANT DD ET AUTRES TAXES HTVA]])</f>
        <v>0</v>
      </c>
      <c r="M71" s="56">
        <f>SUM(Mob_Mat_Bur[[#This Row],[MONTANT CAF REJETE]:[MONTANT DD ET AUTRES TAXES HTVA REJETE]])</f>
        <v>0</v>
      </c>
      <c r="N71" s="54"/>
      <c r="O71" s="51"/>
      <c r="P71" s="49">
        <f>Mob_Mat_Bur[[#This Row],[COÛT TOTAL REALISE]]-Mob_Mat_Bur[[#This Row],[COÛT TOTAL REJET]]</f>
        <v>0</v>
      </c>
    </row>
    <row r="72" spans="1:16" ht="15.75" thickBot="1">
      <c r="A72" s="218" t="str">
        <f>IF(ISBLANK(Mob_Mat_Bur[[#This Row],[DATE]]),"",ROW(Mob_Mat_Bur[[#This Row],[NUM]])-ROW($A$19))</f>
        <v/>
      </c>
      <c r="B72" s="46"/>
      <c r="C72" s="128"/>
      <c r="D72" s="129"/>
      <c r="E72" s="128"/>
      <c r="F72" s="121"/>
      <c r="G72" s="121"/>
      <c r="H72" s="139">
        <f>SUM(Mob_Mat_Bur[[#This Row],[MONTANT CAF REALISE ]:[MONTANT DD ET AUTRES TAXES HTVA]])</f>
        <v>0</v>
      </c>
      <c r="I72" s="35"/>
      <c r="J72" s="119"/>
      <c r="K72" s="55">
        <f>IF(Mob_Mat_Bur[[#This Row],[MOTIF]]="",0,Mob_Mat_Bur[[#This Row],[MONTANT CAF REALISE ]])</f>
        <v>0</v>
      </c>
      <c r="L72" s="55">
        <f>IF(Mob_Mat_Bur[[#This Row],[MOTIF]]="",0,Mob_Mat_Bur[[#This Row],[MONTANT DD ET AUTRES TAXES HTVA]])</f>
        <v>0</v>
      </c>
      <c r="M72" s="56">
        <f>SUM(Mob_Mat_Bur[[#This Row],[MONTANT CAF REJETE]:[MONTANT DD ET AUTRES TAXES HTVA REJETE]])</f>
        <v>0</v>
      </c>
      <c r="N72" s="54"/>
      <c r="O72" s="51"/>
      <c r="P72" s="49">
        <f>Mob_Mat_Bur[[#This Row],[COÛT TOTAL REALISE]]-Mob_Mat_Bur[[#This Row],[COÛT TOTAL REJET]]</f>
        <v>0</v>
      </c>
    </row>
    <row r="73" spans="1:16" ht="15.75" thickBot="1">
      <c r="A73" s="218" t="str">
        <f>IF(ISBLANK(Mob_Mat_Bur[[#This Row],[DATE]]),"",ROW(Mob_Mat_Bur[[#This Row],[NUM]])-ROW($A$19))</f>
        <v/>
      </c>
      <c r="B73" s="46"/>
      <c r="C73" s="128"/>
      <c r="D73" s="129"/>
      <c r="E73" s="128"/>
      <c r="F73" s="121"/>
      <c r="G73" s="121"/>
      <c r="H73" s="139">
        <f>SUM(Mob_Mat_Bur[[#This Row],[MONTANT CAF REALISE ]:[MONTANT DD ET AUTRES TAXES HTVA]])</f>
        <v>0</v>
      </c>
      <c r="I73" s="35"/>
      <c r="J73" s="119"/>
      <c r="K73" s="55">
        <f>IF(Mob_Mat_Bur[[#This Row],[MOTIF]]="",0,Mob_Mat_Bur[[#This Row],[MONTANT CAF REALISE ]])</f>
        <v>0</v>
      </c>
      <c r="L73" s="55">
        <f>IF(Mob_Mat_Bur[[#This Row],[MOTIF]]="",0,Mob_Mat_Bur[[#This Row],[MONTANT DD ET AUTRES TAXES HTVA]])</f>
        <v>0</v>
      </c>
      <c r="M73" s="56">
        <f>SUM(Mob_Mat_Bur[[#This Row],[MONTANT CAF REJETE]:[MONTANT DD ET AUTRES TAXES HTVA REJETE]])</f>
        <v>0</v>
      </c>
      <c r="N73" s="54"/>
      <c r="O73" s="51"/>
      <c r="P73" s="49">
        <f>Mob_Mat_Bur[[#This Row],[COÛT TOTAL REALISE]]-Mob_Mat_Bur[[#This Row],[COÛT TOTAL REJET]]</f>
        <v>0</v>
      </c>
    </row>
    <row r="74" spans="1:16" ht="15.75" thickBot="1">
      <c r="A74" s="218" t="str">
        <f>IF(ISBLANK(Mob_Mat_Bur[[#This Row],[DATE]]),"",ROW(Mob_Mat_Bur[[#This Row],[NUM]])-ROW($A$19))</f>
        <v/>
      </c>
      <c r="B74" s="46"/>
      <c r="C74" s="128"/>
      <c r="D74" s="129"/>
      <c r="E74" s="128"/>
      <c r="F74" s="121"/>
      <c r="G74" s="121"/>
      <c r="H74" s="139">
        <f>SUM(Mob_Mat_Bur[[#This Row],[MONTANT CAF REALISE ]:[MONTANT DD ET AUTRES TAXES HTVA]])</f>
        <v>0</v>
      </c>
      <c r="I74" s="35"/>
      <c r="J74" s="119"/>
      <c r="K74" s="55">
        <f>IF(Mob_Mat_Bur[[#This Row],[MOTIF]]="",0,Mob_Mat_Bur[[#This Row],[MONTANT CAF REALISE ]])</f>
        <v>0</v>
      </c>
      <c r="L74" s="55">
        <f>IF(Mob_Mat_Bur[[#This Row],[MOTIF]]="",0,Mob_Mat_Bur[[#This Row],[MONTANT DD ET AUTRES TAXES HTVA]])</f>
        <v>0</v>
      </c>
      <c r="M74" s="56">
        <f>SUM(Mob_Mat_Bur[[#This Row],[MONTANT CAF REJETE]:[MONTANT DD ET AUTRES TAXES HTVA REJETE]])</f>
        <v>0</v>
      </c>
      <c r="N74" s="54"/>
      <c r="O74" s="51"/>
      <c r="P74" s="49">
        <f>Mob_Mat_Bur[[#This Row],[COÛT TOTAL REALISE]]-Mob_Mat_Bur[[#This Row],[COÛT TOTAL REJET]]</f>
        <v>0</v>
      </c>
    </row>
    <row r="75" spans="1:16" ht="15.75" thickBot="1">
      <c r="A75" s="218" t="str">
        <f>IF(ISBLANK(Mob_Mat_Bur[[#This Row],[DATE]]),"",ROW(Mob_Mat_Bur[[#This Row],[NUM]])-ROW($A$19))</f>
        <v/>
      </c>
      <c r="B75" s="46"/>
      <c r="C75" s="128"/>
      <c r="D75" s="129"/>
      <c r="E75" s="128"/>
      <c r="F75" s="121"/>
      <c r="G75" s="121"/>
      <c r="H75" s="139">
        <f>SUM(Mob_Mat_Bur[[#This Row],[MONTANT CAF REALISE ]:[MONTANT DD ET AUTRES TAXES HTVA]])</f>
        <v>0</v>
      </c>
      <c r="I75" s="35"/>
      <c r="J75" s="119"/>
      <c r="K75" s="55">
        <f>IF(Mob_Mat_Bur[[#This Row],[MOTIF]]="",0,Mob_Mat_Bur[[#This Row],[MONTANT CAF REALISE ]])</f>
        <v>0</v>
      </c>
      <c r="L75" s="55">
        <f>IF(Mob_Mat_Bur[[#This Row],[MOTIF]]="",0,Mob_Mat_Bur[[#This Row],[MONTANT DD ET AUTRES TAXES HTVA]])</f>
        <v>0</v>
      </c>
      <c r="M75" s="56">
        <f>SUM(Mob_Mat_Bur[[#This Row],[MONTANT CAF REJETE]:[MONTANT DD ET AUTRES TAXES HTVA REJETE]])</f>
        <v>0</v>
      </c>
      <c r="N75" s="54"/>
      <c r="O75" s="51"/>
      <c r="P75" s="49">
        <f>Mob_Mat_Bur[[#This Row],[COÛT TOTAL REALISE]]-Mob_Mat_Bur[[#This Row],[COÛT TOTAL REJET]]</f>
        <v>0</v>
      </c>
    </row>
    <row r="76" spans="1:16" ht="15.75" thickBot="1">
      <c r="A76" s="218" t="str">
        <f>IF(ISBLANK(Mob_Mat_Bur[[#This Row],[DATE]]),"",ROW(Mob_Mat_Bur[[#This Row],[NUM]])-ROW($A$19))</f>
        <v/>
      </c>
      <c r="B76" s="46"/>
      <c r="C76" s="128"/>
      <c r="D76" s="129"/>
      <c r="E76" s="128"/>
      <c r="F76" s="121"/>
      <c r="G76" s="121"/>
      <c r="H76" s="139">
        <f>SUM(Mob_Mat_Bur[[#This Row],[MONTANT CAF REALISE ]:[MONTANT DD ET AUTRES TAXES HTVA]])</f>
        <v>0</v>
      </c>
      <c r="I76" s="35"/>
      <c r="J76" s="119"/>
      <c r="K76" s="55">
        <f>IF(Mob_Mat_Bur[[#This Row],[MOTIF]]="",0,Mob_Mat_Bur[[#This Row],[MONTANT CAF REALISE ]])</f>
        <v>0</v>
      </c>
      <c r="L76" s="55">
        <f>IF(Mob_Mat_Bur[[#This Row],[MOTIF]]="",0,Mob_Mat_Bur[[#This Row],[MONTANT DD ET AUTRES TAXES HTVA]])</f>
        <v>0</v>
      </c>
      <c r="M76" s="56">
        <f>SUM(Mob_Mat_Bur[[#This Row],[MONTANT CAF REJETE]:[MONTANT DD ET AUTRES TAXES HTVA REJETE]])</f>
        <v>0</v>
      </c>
      <c r="N76" s="54"/>
      <c r="O76" s="51"/>
      <c r="P76" s="49">
        <f>Mob_Mat_Bur[[#This Row],[COÛT TOTAL REALISE]]-Mob_Mat_Bur[[#This Row],[COÛT TOTAL REJET]]</f>
        <v>0</v>
      </c>
    </row>
    <row r="77" spans="1:16" ht="15.75" thickBot="1">
      <c r="A77" s="218" t="str">
        <f>IF(ISBLANK(Mob_Mat_Bur[[#This Row],[DATE]]),"",ROW(Mob_Mat_Bur[[#This Row],[NUM]])-ROW($A$19))</f>
        <v/>
      </c>
      <c r="B77" s="46"/>
      <c r="C77" s="128"/>
      <c r="D77" s="129"/>
      <c r="E77" s="128"/>
      <c r="F77" s="121"/>
      <c r="G77" s="121"/>
      <c r="H77" s="139">
        <f>SUM(Mob_Mat_Bur[[#This Row],[MONTANT CAF REALISE ]:[MONTANT DD ET AUTRES TAXES HTVA]])</f>
        <v>0</v>
      </c>
      <c r="I77" s="35"/>
      <c r="J77" s="119"/>
      <c r="K77" s="55">
        <f>IF(Mob_Mat_Bur[[#This Row],[MOTIF]]="",0,Mob_Mat_Bur[[#This Row],[MONTANT CAF REALISE ]])</f>
        <v>0</v>
      </c>
      <c r="L77" s="55">
        <f>IF(Mob_Mat_Bur[[#This Row],[MOTIF]]="",0,Mob_Mat_Bur[[#This Row],[MONTANT DD ET AUTRES TAXES HTVA]])</f>
        <v>0</v>
      </c>
      <c r="M77" s="56">
        <f>SUM(Mob_Mat_Bur[[#This Row],[MONTANT CAF REJETE]:[MONTANT DD ET AUTRES TAXES HTVA REJETE]])</f>
        <v>0</v>
      </c>
      <c r="N77" s="54"/>
      <c r="O77" s="51"/>
      <c r="P77" s="49">
        <f>Mob_Mat_Bur[[#This Row],[COÛT TOTAL REALISE]]-Mob_Mat_Bur[[#This Row],[COÛT TOTAL REJET]]</f>
        <v>0</v>
      </c>
    </row>
    <row r="78" spans="1:16" ht="15.75" thickBot="1">
      <c r="A78" s="218" t="str">
        <f>IF(ISBLANK(Mob_Mat_Bur[[#This Row],[DATE]]),"",ROW(Mob_Mat_Bur[[#This Row],[NUM]])-ROW($A$19))</f>
        <v/>
      </c>
      <c r="B78" s="46"/>
      <c r="C78" s="128"/>
      <c r="D78" s="129"/>
      <c r="E78" s="128"/>
      <c r="F78" s="121"/>
      <c r="G78" s="121"/>
      <c r="H78" s="139">
        <f>SUM(Mob_Mat_Bur[[#This Row],[MONTANT CAF REALISE ]:[MONTANT DD ET AUTRES TAXES HTVA]])</f>
        <v>0</v>
      </c>
      <c r="I78" s="35"/>
      <c r="J78" s="119"/>
      <c r="K78" s="55">
        <f>IF(Mob_Mat_Bur[[#This Row],[MOTIF]]="",0,Mob_Mat_Bur[[#This Row],[MONTANT CAF REALISE ]])</f>
        <v>0</v>
      </c>
      <c r="L78" s="55">
        <f>IF(Mob_Mat_Bur[[#This Row],[MOTIF]]="",0,Mob_Mat_Bur[[#This Row],[MONTANT DD ET AUTRES TAXES HTVA]])</f>
        <v>0</v>
      </c>
      <c r="M78" s="56">
        <f>SUM(Mob_Mat_Bur[[#This Row],[MONTANT CAF REJETE]:[MONTANT DD ET AUTRES TAXES HTVA REJETE]])</f>
        <v>0</v>
      </c>
      <c r="N78" s="54"/>
      <c r="O78" s="51"/>
      <c r="P78" s="49">
        <f>Mob_Mat_Bur[[#This Row],[COÛT TOTAL REALISE]]-Mob_Mat_Bur[[#This Row],[COÛT TOTAL REJET]]</f>
        <v>0</v>
      </c>
    </row>
    <row r="79" spans="1:16" ht="15.75" thickBot="1">
      <c r="A79" s="218" t="str">
        <f>IF(ISBLANK(Mob_Mat_Bur[[#This Row],[DATE]]),"",ROW(Mob_Mat_Bur[[#This Row],[NUM]])-ROW($A$19))</f>
        <v/>
      </c>
      <c r="B79" s="46"/>
      <c r="C79" s="128"/>
      <c r="D79" s="129"/>
      <c r="E79" s="128"/>
      <c r="F79" s="121"/>
      <c r="G79" s="121"/>
      <c r="H79" s="139">
        <f>SUM(Mob_Mat_Bur[[#This Row],[MONTANT CAF REALISE ]:[MONTANT DD ET AUTRES TAXES HTVA]])</f>
        <v>0</v>
      </c>
      <c r="I79" s="35"/>
      <c r="J79" s="119"/>
      <c r="K79" s="55">
        <f>IF(Mob_Mat_Bur[[#This Row],[MOTIF]]="",0,Mob_Mat_Bur[[#This Row],[MONTANT CAF REALISE ]])</f>
        <v>0</v>
      </c>
      <c r="L79" s="55">
        <f>IF(Mob_Mat_Bur[[#This Row],[MOTIF]]="",0,Mob_Mat_Bur[[#This Row],[MONTANT DD ET AUTRES TAXES HTVA]])</f>
        <v>0</v>
      </c>
      <c r="M79" s="56">
        <f>SUM(Mob_Mat_Bur[[#This Row],[MONTANT CAF REJETE]:[MONTANT DD ET AUTRES TAXES HTVA REJETE]])</f>
        <v>0</v>
      </c>
      <c r="N79" s="54"/>
      <c r="O79" s="51"/>
      <c r="P79" s="49">
        <f>Mob_Mat_Bur[[#This Row],[COÛT TOTAL REALISE]]-Mob_Mat_Bur[[#This Row],[COÛT TOTAL REJET]]</f>
        <v>0</v>
      </c>
    </row>
    <row r="80" spans="1:16" ht="15.75" thickBot="1">
      <c r="A80" s="218" t="str">
        <f>IF(ISBLANK(Mob_Mat_Bur[[#This Row],[DATE]]),"",ROW(Mob_Mat_Bur[[#This Row],[NUM]])-ROW($A$19))</f>
        <v/>
      </c>
      <c r="B80" s="46"/>
      <c r="C80" s="128"/>
      <c r="D80" s="129"/>
      <c r="E80" s="128"/>
      <c r="F80" s="121"/>
      <c r="G80" s="121"/>
      <c r="H80" s="139">
        <f>SUM(Mob_Mat_Bur[[#This Row],[MONTANT CAF REALISE ]:[MONTANT DD ET AUTRES TAXES HTVA]])</f>
        <v>0</v>
      </c>
      <c r="I80" s="35"/>
      <c r="J80" s="119"/>
      <c r="K80" s="55">
        <f>IF(Mob_Mat_Bur[[#This Row],[MOTIF]]="",0,Mob_Mat_Bur[[#This Row],[MONTANT CAF REALISE ]])</f>
        <v>0</v>
      </c>
      <c r="L80" s="55">
        <f>IF(Mob_Mat_Bur[[#This Row],[MOTIF]]="",0,Mob_Mat_Bur[[#This Row],[MONTANT DD ET AUTRES TAXES HTVA]])</f>
        <v>0</v>
      </c>
      <c r="M80" s="56">
        <f>SUM(Mob_Mat_Bur[[#This Row],[MONTANT CAF REJETE]:[MONTANT DD ET AUTRES TAXES HTVA REJETE]])</f>
        <v>0</v>
      </c>
      <c r="N80" s="54"/>
      <c r="O80" s="51"/>
      <c r="P80" s="49">
        <f>Mob_Mat_Bur[[#This Row],[COÛT TOTAL REALISE]]-Mob_Mat_Bur[[#This Row],[COÛT TOTAL REJET]]</f>
        <v>0</v>
      </c>
    </row>
    <row r="81" spans="1:16" ht="15.75" thickBot="1">
      <c r="A81" s="218" t="str">
        <f>IF(ISBLANK(Mob_Mat_Bur[[#This Row],[DATE]]),"",ROW(Mob_Mat_Bur[[#This Row],[NUM]])-ROW($A$19))</f>
        <v/>
      </c>
      <c r="B81" s="46"/>
      <c r="C81" s="128"/>
      <c r="D81" s="129"/>
      <c r="E81" s="128"/>
      <c r="F81" s="121"/>
      <c r="G81" s="121"/>
      <c r="H81" s="139">
        <f>SUM(Mob_Mat_Bur[[#This Row],[MONTANT CAF REALISE ]:[MONTANT DD ET AUTRES TAXES HTVA]])</f>
        <v>0</v>
      </c>
      <c r="I81" s="35"/>
      <c r="J81" s="119"/>
      <c r="K81" s="55">
        <f>IF(Mob_Mat_Bur[[#This Row],[MOTIF]]="",0,Mob_Mat_Bur[[#This Row],[MONTANT CAF REALISE ]])</f>
        <v>0</v>
      </c>
      <c r="L81" s="55">
        <f>IF(Mob_Mat_Bur[[#This Row],[MOTIF]]="",0,Mob_Mat_Bur[[#This Row],[MONTANT DD ET AUTRES TAXES HTVA]])</f>
        <v>0</v>
      </c>
      <c r="M81" s="56">
        <f>SUM(Mob_Mat_Bur[[#This Row],[MONTANT CAF REJETE]:[MONTANT DD ET AUTRES TAXES HTVA REJETE]])</f>
        <v>0</v>
      </c>
      <c r="N81" s="54"/>
      <c r="O81" s="51"/>
      <c r="P81" s="49">
        <f>Mob_Mat_Bur[[#This Row],[COÛT TOTAL REALISE]]-Mob_Mat_Bur[[#This Row],[COÛT TOTAL REJET]]</f>
        <v>0</v>
      </c>
    </row>
    <row r="82" spans="1:16" ht="15.75" thickBot="1">
      <c r="A82" s="218" t="str">
        <f>IF(ISBLANK(Mob_Mat_Bur[[#This Row],[DATE]]),"",ROW(Mob_Mat_Bur[[#This Row],[NUM]])-ROW($A$19))</f>
        <v/>
      </c>
      <c r="B82" s="46"/>
      <c r="C82" s="128"/>
      <c r="D82" s="129"/>
      <c r="E82" s="128"/>
      <c r="F82" s="121"/>
      <c r="G82" s="121"/>
      <c r="H82" s="139">
        <f>SUM(Mob_Mat_Bur[[#This Row],[MONTANT CAF REALISE ]:[MONTANT DD ET AUTRES TAXES HTVA]])</f>
        <v>0</v>
      </c>
      <c r="I82" s="35"/>
      <c r="J82" s="119"/>
      <c r="K82" s="55">
        <f>IF(Mob_Mat_Bur[[#This Row],[MOTIF]]="",0,Mob_Mat_Bur[[#This Row],[MONTANT CAF REALISE ]])</f>
        <v>0</v>
      </c>
      <c r="L82" s="55">
        <f>IF(Mob_Mat_Bur[[#This Row],[MOTIF]]="",0,Mob_Mat_Bur[[#This Row],[MONTANT DD ET AUTRES TAXES HTVA]])</f>
        <v>0</v>
      </c>
      <c r="M82" s="56">
        <f>SUM(Mob_Mat_Bur[[#This Row],[MONTANT CAF REJETE]:[MONTANT DD ET AUTRES TAXES HTVA REJETE]])</f>
        <v>0</v>
      </c>
      <c r="N82" s="54"/>
      <c r="O82" s="51"/>
      <c r="P82" s="49">
        <f>Mob_Mat_Bur[[#This Row],[COÛT TOTAL REALISE]]-Mob_Mat_Bur[[#This Row],[COÛT TOTAL REJET]]</f>
        <v>0</v>
      </c>
    </row>
    <row r="83" spans="1:16" ht="15.75" thickBot="1">
      <c r="A83" s="218" t="str">
        <f>IF(ISBLANK(Mob_Mat_Bur[[#This Row],[DATE]]),"",ROW(Mob_Mat_Bur[[#This Row],[NUM]])-ROW($A$19))</f>
        <v/>
      </c>
      <c r="B83" s="46"/>
      <c r="C83" s="128"/>
      <c r="D83" s="129"/>
      <c r="E83" s="128"/>
      <c r="F83" s="121"/>
      <c r="G83" s="121"/>
      <c r="H83" s="139">
        <f>SUM(Mob_Mat_Bur[[#This Row],[MONTANT CAF REALISE ]:[MONTANT DD ET AUTRES TAXES HTVA]])</f>
        <v>0</v>
      </c>
      <c r="I83" s="35"/>
      <c r="J83" s="119"/>
      <c r="K83" s="55">
        <f>IF(Mob_Mat_Bur[[#This Row],[MOTIF]]="",0,Mob_Mat_Bur[[#This Row],[MONTANT CAF REALISE ]])</f>
        <v>0</v>
      </c>
      <c r="L83" s="55">
        <f>IF(Mob_Mat_Bur[[#This Row],[MOTIF]]="",0,Mob_Mat_Bur[[#This Row],[MONTANT DD ET AUTRES TAXES HTVA]])</f>
        <v>0</v>
      </c>
      <c r="M83" s="56">
        <f>SUM(Mob_Mat_Bur[[#This Row],[MONTANT CAF REJETE]:[MONTANT DD ET AUTRES TAXES HTVA REJETE]])</f>
        <v>0</v>
      </c>
      <c r="N83" s="54"/>
      <c r="O83" s="51"/>
      <c r="P83" s="49">
        <f>Mob_Mat_Bur[[#This Row],[COÛT TOTAL REALISE]]-Mob_Mat_Bur[[#This Row],[COÛT TOTAL REJET]]</f>
        <v>0</v>
      </c>
    </row>
    <row r="84" spans="1:16" ht="15.75" thickBot="1">
      <c r="A84" s="218" t="str">
        <f>IF(ISBLANK(Mob_Mat_Bur[[#This Row],[DATE]]),"",ROW(Mob_Mat_Bur[[#This Row],[NUM]])-ROW($A$19))</f>
        <v/>
      </c>
      <c r="B84" s="46"/>
      <c r="C84" s="128"/>
      <c r="D84" s="129"/>
      <c r="E84" s="128"/>
      <c r="F84" s="121"/>
      <c r="G84" s="121"/>
      <c r="H84" s="139">
        <f>SUM(Mob_Mat_Bur[[#This Row],[MONTANT CAF REALISE ]:[MONTANT DD ET AUTRES TAXES HTVA]])</f>
        <v>0</v>
      </c>
      <c r="I84" s="35"/>
      <c r="J84" s="119"/>
      <c r="K84" s="55">
        <f>IF(Mob_Mat_Bur[[#This Row],[MOTIF]]="",0,Mob_Mat_Bur[[#This Row],[MONTANT CAF REALISE ]])</f>
        <v>0</v>
      </c>
      <c r="L84" s="55">
        <f>IF(Mob_Mat_Bur[[#This Row],[MOTIF]]="",0,Mob_Mat_Bur[[#This Row],[MONTANT DD ET AUTRES TAXES HTVA]])</f>
        <v>0</v>
      </c>
      <c r="M84" s="56">
        <f>SUM(Mob_Mat_Bur[[#This Row],[MONTANT CAF REJETE]:[MONTANT DD ET AUTRES TAXES HTVA REJETE]])</f>
        <v>0</v>
      </c>
      <c r="N84" s="54"/>
      <c r="O84" s="51"/>
      <c r="P84" s="49">
        <f>Mob_Mat_Bur[[#This Row],[COÛT TOTAL REALISE]]-Mob_Mat_Bur[[#This Row],[COÛT TOTAL REJET]]</f>
        <v>0</v>
      </c>
    </row>
    <row r="85" spans="1:16" ht="15.75" thickBot="1">
      <c r="A85" s="218" t="str">
        <f>IF(ISBLANK(Mob_Mat_Bur[[#This Row],[DATE]]),"",ROW(Mob_Mat_Bur[[#This Row],[NUM]])-ROW($A$19))</f>
        <v/>
      </c>
      <c r="B85" s="46"/>
      <c r="C85" s="128"/>
      <c r="D85" s="129"/>
      <c r="E85" s="128"/>
      <c r="F85" s="121"/>
      <c r="G85" s="121"/>
      <c r="H85" s="139">
        <f>SUM(Mob_Mat_Bur[[#This Row],[MONTANT CAF REALISE ]:[MONTANT DD ET AUTRES TAXES HTVA]])</f>
        <v>0</v>
      </c>
      <c r="I85" s="35"/>
      <c r="J85" s="119"/>
      <c r="K85" s="55">
        <f>IF(Mob_Mat_Bur[[#This Row],[MOTIF]]="",0,Mob_Mat_Bur[[#This Row],[MONTANT CAF REALISE ]])</f>
        <v>0</v>
      </c>
      <c r="L85" s="55">
        <f>IF(Mob_Mat_Bur[[#This Row],[MOTIF]]="",0,Mob_Mat_Bur[[#This Row],[MONTANT DD ET AUTRES TAXES HTVA]])</f>
        <v>0</v>
      </c>
      <c r="M85" s="56">
        <f>SUM(Mob_Mat_Bur[[#This Row],[MONTANT CAF REJETE]:[MONTANT DD ET AUTRES TAXES HTVA REJETE]])</f>
        <v>0</v>
      </c>
      <c r="N85" s="54"/>
      <c r="O85" s="51"/>
      <c r="P85" s="49">
        <f>Mob_Mat_Bur[[#This Row],[COÛT TOTAL REALISE]]-Mob_Mat_Bur[[#This Row],[COÛT TOTAL REJET]]</f>
        <v>0</v>
      </c>
    </row>
    <row r="86" spans="1:16" ht="15.75" thickBot="1">
      <c r="A86" s="218" t="str">
        <f>IF(ISBLANK(Mob_Mat_Bur[[#This Row],[DATE]]),"",ROW(Mob_Mat_Bur[[#This Row],[NUM]])-ROW($A$19))</f>
        <v/>
      </c>
      <c r="B86" s="46"/>
      <c r="C86" s="128"/>
      <c r="D86" s="129"/>
      <c r="E86" s="128"/>
      <c r="F86" s="121"/>
      <c r="G86" s="121"/>
      <c r="H86" s="139">
        <f>SUM(Mob_Mat_Bur[[#This Row],[MONTANT CAF REALISE ]:[MONTANT DD ET AUTRES TAXES HTVA]])</f>
        <v>0</v>
      </c>
      <c r="I86" s="35"/>
      <c r="J86" s="119"/>
      <c r="K86" s="55">
        <f>IF(Mob_Mat_Bur[[#This Row],[MOTIF]]="",0,Mob_Mat_Bur[[#This Row],[MONTANT CAF REALISE ]])</f>
        <v>0</v>
      </c>
      <c r="L86" s="55">
        <f>IF(Mob_Mat_Bur[[#This Row],[MOTIF]]="",0,Mob_Mat_Bur[[#This Row],[MONTANT DD ET AUTRES TAXES HTVA]])</f>
        <v>0</v>
      </c>
      <c r="M86" s="56">
        <f>SUM(Mob_Mat_Bur[[#This Row],[MONTANT CAF REJETE]:[MONTANT DD ET AUTRES TAXES HTVA REJETE]])</f>
        <v>0</v>
      </c>
      <c r="N86" s="54"/>
      <c r="O86" s="51"/>
      <c r="P86" s="49">
        <f>Mob_Mat_Bur[[#This Row],[COÛT TOTAL REALISE]]-Mob_Mat_Bur[[#This Row],[COÛT TOTAL REJET]]</f>
        <v>0</v>
      </c>
    </row>
    <row r="87" spans="1:16" ht="15.75" thickBot="1">
      <c r="A87" s="218" t="str">
        <f>IF(ISBLANK(Mob_Mat_Bur[[#This Row],[DATE]]),"",ROW(Mob_Mat_Bur[[#This Row],[NUM]])-ROW($A$19))</f>
        <v/>
      </c>
      <c r="B87" s="46"/>
      <c r="C87" s="128"/>
      <c r="D87" s="129"/>
      <c r="E87" s="128"/>
      <c r="F87" s="121"/>
      <c r="G87" s="121"/>
      <c r="H87" s="139">
        <f>SUM(Mob_Mat_Bur[[#This Row],[MONTANT CAF REALISE ]:[MONTANT DD ET AUTRES TAXES HTVA]])</f>
        <v>0</v>
      </c>
      <c r="I87" s="35"/>
      <c r="J87" s="119"/>
      <c r="K87" s="55">
        <f>IF(Mob_Mat_Bur[[#This Row],[MOTIF]]="",0,Mob_Mat_Bur[[#This Row],[MONTANT CAF REALISE ]])</f>
        <v>0</v>
      </c>
      <c r="L87" s="55">
        <f>IF(Mob_Mat_Bur[[#This Row],[MOTIF]]="",0,Mob_Mat_Bur[[#This Row],[MONTANT DD ET AUTRES TAXES HTVA]])</f>
        <v>0</v>
      </c>
      <c r="M87" s="56">
        <f>SUM(Mob_Mat_Bur[[#This Row],[MONTANT CAF REJETE]:[MONTANT DD ET AUTRES TAXES HTVA REJETE]])</f>
        <v>0</v>
      </c>
      <c r="N87" s="54"/>
      <c r="O87" s="51"/>
      <c r="P87" s="49">
        <f>Mob_Mat_Bur[[#This Row],[COÛT TOTAL REALISE]]-Mob_Mat_Bur[[#This Row],[COÛT TOTAL REJET]]</f>
        <v>0</v>
      </c>
    </row>
    <row r="88" spans="1:16" ht="15.75" thickBot="1">
      <c r="A88" s="218" t="str">
        <f>IF(ISBLANK(Mob_Mat_Bur[[#This Row],[DATE]]),"",ROW(Mob_Mat_Bur[[#This Row],[NUM]])-ROW($A$19))</f>
        <v/>
      </c>
      <c r="B88" s="46"/>
      <c r="C88" s="128"/>
      <c r="D88" s="129"/>
      <c r="E88" s="128"/>
      <c r="F88" s="121"/>
      <c r="G88" s="121"/>
      <c r="H88" s="139">
        <f>SUM(Mob_Mat_Bur[[#This Row],[MONTANT CAF REALISE ]:[MONTANT DD ET AUTRES TAXES HTVA]])</f>
        <v>0</v>
      </c>
      <c r="I88" s="35"/>
      <c r="J88" s="119"/>
      <c r="K88" s="55">
        <f>IF(Mob_Mat_Bur[[#This Row],[MOTIF]]="",0,Mob_Mat_Bur[[#This Row],[MONTANT CAF REALISE ]])</f>
        <v>0</v>
      </c>
      <c r="L88" s="55">
        <f>IF(Mob_Mat_Bur[[#This Row],[MOTIF]]="",0,Mob_Mat_Bur[[#This Row],[MONTANT DD ET AUTRES TAXES HTVA]])</f>
        <v>0</v>
      </c>
      <c r="M88" s="56">
        <f>SUM(Mob_Mat_Bur[[#This Row],[MONTANT CAF REJETE]:[MONTANT DD ET AUTRES TAXES HTVA REJETE]])</f>
        <v>0</v>
      </c>
      <c r="N88" s="54"/>
      <c r="O88" s="51"/>
      <c r="P88" s="49">
        <f>Mob_Mat_Bur[[#This Row],[COÛT TOTAL REALISE]]-Mob_Mat_Bur[[#This Row],[COÛT TOTAL REJET]]</f>
        <v>0</v>
      </c>
    </row>
    <row r="89" spans="1:16" ht="15.75" thickBot="1">
      <c r="A89" s="218" t="str">
        <f>IF(ISBLANK(Mob_Mat_Bur[[#This Row],[DATE]]),"",ROW(Mob_Mat_Bur[[#This Row],[NUM]])-ROW($A$19))</f>
        <v/>
      </c>
      <c r="B89" s="46"/>
      <c r="C89" s="128"/>
      <c r="D89" s="129"/>
      <c r="E89" s="128"/>
      <c r="F89" s="121"/>
      <c r="G89" s="121"/>
      <c r="H89" s="139">
        <f>SUM(Mob_Mat_Bur[[#This Row],[MONTANT CAF REALISE ]:[MONTANT DD ET AUTRES TAXES HTVA]])</f>
        <v>0</v>
      </c>
      <c r="I89" s="35"/>
      <c r="J89" s="119"/>
      <c r="K89" s="55">
        <f>IF(Mob_Mat_Bur[[#This Row],[MOTIF]]="",0,Mob_Mat_Bur[[#This Row],[MONTANT CAF REALISE ]])</f>
        <v>0</v>
      </c>
      <c r="L89" s="55">
        <f>IF(Mob_Mat_Bur[[#This Row],[MOTIF]]="",0,Mob_Mat_Bur[[#This Row],[MONTANT DD ET AUTRES TAXES HTVA]])</f>
        <v>0</v>
      </c>
      <c r="M89" s="56">
        <f>SUM(Mob_Mat_Bur[[#This Row],[MONTANT CAF REJETE]:[MONTANT DD ET AUTRES TAXES HTVA REJETE]])</f>
        <v>0</v>
      </c>
      <c r="N89" s="54"/>
      <c r="O89" s="51"/>
      <c r="P89" s="49">
        <f>Mob_Mat_Bur[[#This Row],[COÛT TOTAL REALISE]]-Mob_Mat_Bur[[#This Row],[COÛT TOTAL REJET]]</f>
        <v>0</v>
      </c>
    </row>
    <row r="90" spans="1:16" ht="15.75" thickBot="1">
      <c r="A90" s="218" t="str">
        <f>IF(ISBLANK(Mob_Mat_Bur[[#This Row],[DATE]]),"",ROW(Mob_Mat_Bur[[#This Row],[NUM]])-ROW($A$19))</f>
        <v/>
      </c>
      <c r="B90" s="46"/>
      <c r="C90" s="128"/>
      <c r="D90" s="129"/>
      <c r="E90" s="128"/>
      <c r="F90" s="121"/>
      <c r="G90" s="121"/>
      <c r="H90" s="139">
        <f>SUM(Mob_Mat_Bur[[#This Row],[MONTANT CAF REALISE ]:[MONTANT DD ET AUTRES TAXES HTVA]])</f>
        <v>0</v>
      </c>
      <c r="I90" s="35"/>
      <c r="J90" s="119"/>
      <c r="K90" s="55">
        <f>IF(Mob_Mat_Bur[[#This Row],[MOTIF]]="",0,Mob_Mat_Bur[[#This Row],[MONTANT CAF REALISE ]])</f>
        <v>0</v>
      </c>
      <c r="L90" s="55">
        <f>IF(Mob_Mat_Bur[[#This Row],[MOTIF]]="",0,Mob_Mat_Bur[[#This Row],[MONTANT DD ET AUTRES TAXES HTVA]])</f>
        <v>0</v>
      </c>
      <c r="M90" s="56">
        <f>SUM(Mob_Mat_Bur[[#This Row],[MONTANT CAF REJETE]:[MONTANT DD ET AUTRES TAXES HTVA REJETE]])</f>
        <v>0</v>
      </c>
      <c r="N90" s="54"/>
      <c r="O90" s="51"/>
      <c r="P90" s="49">
        <f>Mob_Mat_Bur[[#This Row],[COÛT TOTAL REALISE]]-Mob_Mat_Bur[[#This Row],[COÛT TOTAL REJET]]</f>
        <v>0</v>
      </c>
    </row>
    <row r="91" spans="1:16" ht="15.75" thickBot="1">
      <c r="A91" s="218" t="str">
        <f>IF(ISBLANK(Mob_Mat_Bur[[#This Row],[DATE]]),"",ROW(Mob_Mat_Bur[[#This Row],[NUM]])-ROW($A$19))</f>
        <v/>
      </c>
      <c r="B91" s="46"/>
      <c r="C91" s="128"/>
      <c r="D91" s="129"/>
      <c r="E91" s="128"/>
      <c r="F91" s="121"/>
      <c r="G91" s="121"/>
      <c r="H91" s="139">
        <f>SUM(Mob_Mat_Bur[[#This Row],[MONTANT CAF REALISE ]:[MONTANT DD ET AUTRES TAXES HTVA]])</f>
        <v>0</v>
      </c>
      <c r="I91" s="35"/>
      <c r="J91" s="119"/>
      <c r="K91" s="55">
        <f>IF(Mob_Mat_Bur[[#This Row],[MOTIF]]="",0,Mob_Mat_Bur[[#This Row],[MONTANT CAF REALISE ]])</f>
        <v>0</v>
      </c>
      <c r="L91" s="55">
        <f>IF(Mob_Mat_Bur[[#This Row],[MOTIF]]="",0,Mob_Mat_Bur[[#This Row],[MONTANT DD ET AUTRES TAXES HTVA]])</f>
        <v>0</v>
      </c>
      <c r="M91" s="56">
        <f>SUM(Mob_Mat_Bur[[#This Row],[MONTANT CAF REJETE]:[MONTANT DD ET AUTRES TAXES HTVA REJETE]])</f>
        <v>0</v>
      </c>
      <c r="N91" s="54"/>
      <c r="O91" s="51"/>
      <c r="P91" s="49">
        <f>Mob_Mat_Bur[[#This Row],[COÛT TOTAL REALISE]]-Mob_Mat_Bur[[#This Row],[COÛT TOTAL REJET]]</f>
        <v>0</v>
      </c>
    </row>
    <row r="92" spans="1:16" ht="15.75" thickBot="1">
      <c r="A92" s="218" t="str">
        <f>IF(ISBLANK(Mob_Mat_Bur[[#This Row],[DATE]]),"",ROW(Mob_Mat_Bur[[#This Row],[NUM]])-ROW($A$19))</f>
        <v/>
      </c>
      <c r="B92" s="46"/>
      <c r="C92" s="128"/>
      <c r="D92" s="129"/>
      <c r="E92" s="128"/>
      <c r="F92" s="121"/>
      <c r="G92" s="121"/>
      <c r="H92" s="139">
        <f>SUM(Mob_Mat_Bur[[#This Row],[MONTANT CAF REALISE ]:[MONTANT DD ET AUTRES TAXES HTVA]])</f>
        <v>0</v>
      </c>
      <c r="I92" s="35"/>
      <c r="J92" s="119"/>
      <c r="K92" s="55">
        <f>IF(Mob_Mat_Bur[[#This Row],[MOTIF]]="",0,Mob_Mat_Bur[[#This Row],[MONTANT CAF REALISE ]])</f>
        <v>0</v>
      </c>
      <c r="L92" s="55">
        <f>IF(Mob_Mat_Bur[[#This Row],[MOTIF]]="",0,Mob_Mat_Bur[[#This Row],[MONTANT DD ET AUTRES TAXES HTVA]])</f>
        <v>0</v>
      </c>
      <c r="M92" s="56">
        <f>SUM(Mob_Mat_Bur[[#This Row],[MONTANT CAF REJETE]:[MONTANT DD ET AUTRES TAXES HTVA REJETE]])</f>
        <v>0</v>
      </c>
      <c r="N92" s="54"/>
      <c r="O92" s="51"/>
      <c r="P92" s="49">
        <f>Mob_Mat_Bur[[#This Row],[COÛT TOTAL REALISE]]-Mob_Mat_Bur[[#This Row],[COÛT TOTAL REJET]]</f>
        <v>0</v>
      </c>
    </row>
    <row r="93" spans="1:16" ht="15.75" thickBot="1">
      <c r="A93" s="218" t="str">
        <f>IF(ISBLANK(Mob_Mat_Bur[[#This Row],[DATE]]),"",ROW(Mob_Mat_Bur[[#This Row],[NUM]])-ROW($A$19))</f>
        <v/>
      </c>
      <c r="B93" s="46"/>
      <c r="C93" s="128"/>
      <c r="D93" s="129"/>
      <c r="E93" s="128"/>
      <c r="F93" s="121"/>
      <c r="G93" s="121"/>
      <c r="H93" s="139">
        <f>SUM(Mob_Mat_Bur[[#This Row],[MONTANT CAF REALISE ]:[MONTANT DD ET AUTRES TAXES HTVA]])</f>
        <v>0</v>
      </c>
      <c r="I93" s="35"/>
      <c r="J93" s="119"/>
      <c r="K93" s="55">
        <f>IF(Mob_Mat_Bur[[#This Row],[MOTIF]]="",0,Mob_Mat_Bur[[#This Row],[MONTANT CAF REALISE ]])</f>
        <v>0</v>
      </c>
      <c r="L93" s="55">
        <f>IF(Mob_Mat_Bur[[#This Row],[MOTIF]]="",0,Mob_Mat_Bur[[#This Row],[MONTANT DD ET AUTRES TAXES HTVA]])</f>
        <v>0</v>
      </c>
      <c r="M93" s="56">
        <f>SUM(Mob_Mat_Bur[[#This Row],[MONTANT CAF REJETE]:[MONTANT DD ET AUTRES TAXES HTVA REJETE]])</f>
        <v>0</v>
      </c>
      <c r="N93" s="54"/>
      <c r="O93" s="51"/>
      <c r="P93" s="49">
        <f>Mob_Mat_Bur[[#This Row],[COÛT TOTAL REALISE]]-Mob_Mat_Bur[[#This Row],[COÛT TOTAL REJET]]</f>
        <v>0</v>
      </c>
    </row>
    <row r="94" spans="1:16" ht="15.75" thickBot="1">
      <c r="A94" s="218" t="str">
        <f>IF(ISBLANK(Mob_Mat_Bur[[#This Row],[DATE]]),"",ROW(Mob_Mat_Bur[[#This Row],[NUM]])-ROW($A$19))</f>
        <v/>
      </c>
      <c r="B94" s="46"/>
      <c r="C94" s="128"/>
      <c r="D94" s="129"/>
      <c r="E94" s="128"/>
      <c r="F94" s="121"/>
      <c r="G94" s="121"/>
      <c r="H94" s="139">
        <f>SUM(Mob_Mat_Bur[[#This Row],[MONTANT CAF REALISE ]:[MONTANT DD ET AUTRES TAXES HTVA]])</f>
        <v>0</v>
      </c>
      <c r="I94" s="35"/>
      <c r="J94" s="119"/>
      <c r="K94" s="55">
        <f>IF(Mob_Mat_Bur[[#This Row],[MOTIF]]="",0,Mob_Mat_Bur[[#This Row],[MONTANT CAF REALISE ]])</f>
        <v>0</v>
      </c>
      <c r="L94" s="55">
        <f>IF(Mob_Mat_Bur[[#This Row],[MOTIF]]="",0,Mob_Mat_Bur[[#This Row],[MONTANT DD ET AUTRES TAXES HTVA]])</f>
        <v>0</v>
      </c>
      <c r="M94" s="56">
        <f>SUM(Mob_Mat_Bur[[#This Row],[MONTANT CAF REJETE]:[MONTANT DD ET AUTRES TAXES HTVA REJETE]])</f>
        <v>0</v>
      </c>
      <c r="N94" s="54"/>
      <c r="O94" s="51"/>
      <c r="P94" s="49">
        <f>Mob_Mat_Bur[[#This Row],[COÛT TOTAL REALISE]]-Mob_Mat_Bur[[#This Row],[COÛT TOTAL REJET]]</f>
        <v>0</v>
      </c>
    </row>
    <row r="95" spans="1:16" ht="15.75" thickBot="1">
      <c r="A95" s="218" t="str">
        <f>IF(ISBLANK(Mob_Mat_Bur[[#This Row],[DATE]]),"",ROW(Mob_Mat_Bur[[#This Row],[NUM]])-ROW($A$19))</f>
        <v/>
      </c>
      <c r="B95" s="46"/>
      <c r="C95" s="128"/>
      <c r="D95" s="129"/>
      <c r="E95" s="128"/>
      <c r="F95" s="121"/>
      <c r="G95" s="121"/>
      <c r="H95" s="139">
        <f>SUM(Mob_Mat_Bur[[#This Row],[MONTANT CAF REALISE ]:[MONTANT DD ET AUTRES TAXES HTVA]])</f>
        <v>0</v>
      </c>
      <c r="I95" s="35"/>
      <c r="J95" s="119"/>
      <c r="K95" s="55">
        <f>IF(Mob_Mat_Bur[[#This Row],[MOTIF]]="",0,Mob_Mat_Bur[[#This Row],[MONTANT CAF REALISE ]])</f>
        <v>0</v>
      </c>
      <c r="L95" s="55">
        <f>IF(Mob_Mat_Bur[[#This Row],[MOTIF]]="",0,Mob_Mat_Bur[[#This Row],[MONTANT DD ET AUTRES TAXES HTVA]])</f>
        <v>0</v>
      </c>
      <c r="M95" s="56">
        <f>SUM(Mob_Mat_Bur[[#This Row],[MONTANT CAF REJETE]:[MONTANT DD ET AUTRES TAXES HTVA REJETE]])</f>
        <v>0</v>
      </c>
      <c r="N95" s="54"/>
      <c r="O95" s="51"/>
      <c r="P95" s="49">
        <f>Mob_Mat_Bur[[#This Row],[COÛT TOTAL REALISE]]-Mob_Mat_Bur[[#This Row],[COÛT TOTAL REJET]]</f>
        <v>0</v>
      </c>
    </row>
    <row r="96" spans="1:16" ht="15.75" thickBot="1">
      <c r="A96" s="218" t="str">
        <f>IF(ISBLANK(Mob_Mat_Bur[[#This Row],[DATE]]),"",ROW(Mob_Mat_Bur[[#This Row],[NUM]])-ROW($A$19))</f>
        <v/>
      </c>
      <c r="B96" s="46"/>
      <c r="C96" s="128"/>
      <c r="D96" s="129"/>
      <c r="E96" s="128"/>
      <c r="F96" s="121"/>
      <c r="G96" s="121"/>
      <c r="H96" s="139">
        <f>SUM(Mob_Mat_Bur[[#This Row],[MONTANT CAF REALISE ]:[MONTANT DD ET AUTRES TAXES HTVA]])</f>
        <v>0</v>
      </c>
      <c r="I96" s="35"/>
      <c r="J96" s="119"/>
      <c r="K96" s="55">
        <f>IF(Mob_Mat_Bur[[#This Row],[MOTIF]]="",0,Mob_Mat_Bur[[#This Row],[MONTANT CAF REALISE ]])</f>
        <v>0</v>
      </c>
      <c r="L96" s="55">
        <f>IF(Mob_Mat_Bur[[#This Row],[MOTIF]]="",0,Mob_Mat_Bur[[#This Row],[MONTANT DD ET AUTRES TAXES HTVA]])</f>
        <v>0</v>
      </c>
      <c r="M96" s="56">
        <f>SUM(Mob_Mat_Bur[[#This Row],[MONTANT CAF REJETE]:[MONTANT DD ET AUTRES TAXES HTVA REJETE]])</f>
        <v>0</v>
      </c>
      <c r="N96" s="54"/>
      <c r="O96" s="51"/>
      <c r="P96" s="49">
        <f>Mob_Mat_Bur[[#This Row],[COÛT TOTAL REALISE]]-Mob_Mat_Bur[[#This Row],[COÛT TOTAL REJET]]</f>
        <v>0</v>
      </c>
    </row>
    <row r="97" spans="1:16" ht="15.75" thickBot="1">
      <c r="A97" s="218" t="str">
        <f>IF(ISBLANK(Mob_Mat_Bur[[#This Row],[DATE]]),"",ROW(Mob_Mat_Bur[[#This Row],[NUM]])-ROW($A$19))</f>
        <v/>
      </c>
      <c r="B97" s="46"/>
      <c r="C97" s="128"/>
      <c r="D97" s="129"/>
      <c r="E97" s="128"/>
      <c r="F97" s="121"/>
      <c r="G97" s="121"/>
      <c r="H97" s="139">
        <f>SUM(Mob_Mat_Bur[[#This Row],[MONTANT CAF REALISE ]:[MONTANT DD ET AUTRES TAXES HTVA]])</f>
        <v>0</v>
      </c>
      <c r="I97" s="35"/>
      <c r="J97" s="119"/>
      <c r="K97" s="55">
        <f>IF(Mob_Mat_Bur[[#This Row],[MOTIF]]="",0,Mob_Mat_Bur[[#This Row],[MONTANT CAF REALISE ]])</f>
        <v>0</v>
      </c>
      <c r="L97" s="55">
        <f>IF(Mob_Mat_Bur[[#This Row],[MOTIF]]="",0,Mob_Mat_Bur[[#This Row],[MONTANT DD ET AUTRES TAXES HTVA]])</f>
        <v>0</v>
      </c>
      <c r="M97" s="56">
        <f>SUM(Mob_Mat_Bur[[#This Row],[MONTANT CAF REJETE]:[MONTANT DD ET AUTRES TAXES HTVA REJETE]])</f>
        <v>0</v>
      </c>
      <c r="N97" s="54"/>
      <c r="O97" s="51"/>
      <c r="P97" s="49">
        <f>Mob_Mat_Bur[[#This Row],[COÛT TOTAL REALISE]]-Mob_Mat_Bur[[#This Row],[COÛT TOTAL REJET]]</f>
        <v>0</v>
      </c>
    </row>
    <row r="98" spans="1:16" ht="15.75" thickBot="1">
      <c r="A98" s="218" t="str">
        <f>IF(ISBLANK(Mob_Mat_Bur[[#This Row],[DATE]]),"",ROW(Mob_Mat_Bur[[#This Row],[NUM]])-ROW($A$19))</f>
        <v/>
      </c>
      <c r="B98" s="46"/>
      <c r="C98" s="128"/>
      <c r="D98" s="129"/>
      <c r="E98" s="128"/>
      <c r="F98" s="121"/>
      <c r="G98" s="121"/>
      <c r="H98" s="139">
        <f>SUM(Mob_Mat_Bur[[#This Row],[MONTANT CAF REALISE ]:[MONTANT DD ET AUTRES TAXES HTVA]])</f>
        <v>0</v>
      </c>
      <c r="I98" s="35"/>
      <c r="J98" s="119"/>
      <c r="K98" s="55">
        <f>IF(Mob_Mat_Bur[[#This Row],[MOTIF]]="",0,Mob_Mat_Bur[[#This Row],[MONTANT CAF REALISE ]])</f>
        <v>0</v>
      </c>
      <c r="L98" s="55">
        <f>IF(Mob_Mat_Bur[[#This Row],[MOTIF]]="",0,Mob_Mat_Bur[[#This Row],[MONTANT DD ET AUTRES TAXES HTVA]])</f>
        <v>0</v>
      </c>
      <c r="M98" s="56">
        <f>SUM(Mob_Mat_Bur[[#This Row],[MONTANT CAF REJETE]:[MONTANT DD ET AUTRES TAXES HTVA REJETE]])</f>
        <v>0</v>
      </c>
      <c r="N98" s="54"/>
      <c r="O98" s="51"/>
      <c r="P98" s="49">
        <f>Mob_Mat_Bur[[#This Row],[COÛT TOTAL REALISE]]-Mob_Mat_Bur[[#This Row],[COÛT TOTAL REJET]]</f>
        <v>0</v>
      </c>
    </row>
    <row r="99" spans="1:16" ht="15.75" thickBot="1">
      <c r="A99" s="218" t="str">
        <f>IF(ISBLANK(Mob_Mat_Bur[[#This Row],[DATE]]),"",ROW(Mob_Mat_Bur[[#This Row],[NUM]])-ROW($A$19))</f>
        <v/>
      </c>
      <c r="B99" s="46"/>
      <c r="C99" s="128"/>
      <c r="D99" s="129"/>
      <c r="E99" s="128"/>
      <c r="F99" s="121"/>
      <c r="G99" s="121"/>
      <c r="H99" s="139">
        <f>SUM(Mob_Mat_Bur[[#This Row],[MONTANT CAF REALISE ]:[MONTANT DD ET AUTRES TAXES HTVA]])</f>
        <v>0</v>
      </c>
      <c r="I99" s="35"/>
      <c r="J99" s="119"/>
      <c r="K99" s="55">
        <f>IF(Mob_Mat_Bur[[#This Row],[MOTIF]]="",0,Mob_Mat_Bur[[#This Row],[MONTANT CAF REALISE ]])</f>
        <v>0</v>
      </c>
      <c r="L99" s="55">
        <f>IF(Mob_Mat_Bur[[#This Row],[MOTIF]]="",0,Mob_Mat_Bur[[#This Row],[MONTANT DD ET AUTRES TAXES HTVA]])</f>
        <v>0</v>
      </c>
      <c r="M99" s="56">
        <f>SUM(Mob_Mat_Bur[[#This Row],[MONTANT CAF REJETE]:[MONTANT DD ET AUTRES TAXES HTVA REJETE]])</f>
        <v>0</v>
      </c>
      <c r="N99" s="54"/>
      <c r="O99" s="51"/>
      <c r="P99" s="49">
        <f>Mob_Mat_Bur[[#This Row],[COÛT TOTAL REALISE]]-Mob_Mat_Bur[[#This Row],[COÛT TOTAL REJET]]</f>
        <v>0</v>
      </c>
    </row>
    <row r="100" spans="1:16" ht="15.75" thickBot="1">
      <c r="A100" s="218" t="str">
        <f>IF(ISBLANK(Mob_Mat_Bur[[#This Row],[DATE]]),"",ROW(Mob_Mat_Bur[[#This Row],[NUM]])-ROW($A$19))</f>
        <v/>
      </c>
      <c r="B100" s="46"/>
      <c r="C100" s="128"/>
      <c r="D100" s="129"/>
      <c r="E100" s="128"/>
      <c r="F100" s="121"/>
      <c r="G100" s="121"/>
      <c r="H100" s="139">
        <f>SUM(Mob_Mat_Bur[[#This Row],[MONTANT CAF REALISE ]:[MONTANT DD ET AUTRES TAXES HTVA]])</f>
        <v>0</v>
      </c>
      <c r="I100" s="35"/>
      <c r="J100" s="119"/>
      <c r="K100" s="55">
        <f>IF(Mob_Mat_Bur[[#This Row],[MOTIF]]="",0,Mob_Mat_Bur[[#This Row],[MONTANT CAF REALISE ]])</f>
        <v>0</v>
      </c>
      <c r="L100" s="55">
        <f>IF(Mob_Mat_Bur[[#This Row],[MOTIF]]="",0,Mob_Mat_Bur[[#This Row],[MONTANT DD ET AUTRES TAXES HTVA]])</f>
        <v>0</v>
      </c>
      <c r="M100" s="56">
        <f>SUM(Mob_Mat_Bur[[#This Row],[MONTANT CAF REJETE]:[MONTANT DD ET AUTRES TAXES HTVA REJETE]])</f>
        <v>0</v>
      </c>
      <c r="N100" s="54"/>
      <c r="O100" s="51"/>
      <c r="P100" s="49">
        <f>Mob_Mat_Bur[[#This Row],[COÛT TOTAL REALISE]]-Mob_Mat_Bur[[#This Row],[COÛT TOTAL REJET]]</f>
        <v>0</v>
      </c>
    </row>
    <row r="101" spans="1:16" ht="15.75" thickBot="1">
      <c r="A101" s="218" t="str">
        <f>IF(ISBLANK(Mob_Mat_Bur[[#This Row],[DATE]]),"",ROW(Mob_Mat_Bur[[#This Row],[NUM]])-ROW($A$19))</f>
        <v/>
      </c>
      <c r="B101" s="46"/>
      <c r="C101" s="128"/>
      <c r="D101" s="129"/>
      <c r="E101" s="128"/>
      <c r="F101" s="121"/>
      <c r="G101" s="121"/>
      <c r="H101" s="139">
        <f>SUM(Mob_Mat_Bur[[#This Row],[MONTANT CAF REALISE ]:[MONTANT DD ET AUTRES TAXES HTVA]])</f>
        <v>0</v>
      </c>
      <c r="I101" s="35"/>
      <c r="J101" s="119"/>
      <c r="K101" s="55">
        <f>IF(Mob_Mat_Bur[[#This Row],[MOTIF]]="",0,Mob_Mat_Bur[[#This Row],[MONTANT CAF REALISE ]])</f>
        <v>0</v>
      </c>
      <c r="L101" s="55">
        <f>IF(Mob_Mat_Bur[[#This Row],[MOTIF]]="",0,Mob_Mat_Bur[[#This Row],[MONTANT DD ET AUTRES TAXES HTVA]])</f>
        <v>0</v>
      </c>
      <c r="M101" s="56">
        <f>SUM(Mob_Mat_Bur[[#This Row],[MONTANT CAF REJETE]:[MONTANT DD ET AUTRES TAXES HTVA REJETE]])</f>
        <v>0</v>
      </c>
      <c r="N101" s="54"/>
      <c r="O101" s="51"/>
      <c r="P101" s="49">
        <f>Mob_Mat_Bur[[#This Row],[COÛT TOTAL REALISE]]-Mob_Mat_Bur[[#This Row],[COÛT TOTAL REJET]]</f>
        <v>0</v>
      </c>
    </row>
    <row r="102" spans="1:16" ht="15.75" thickBot="1">
      <c r="A102" s="218" t="str">
        <f>IF(ISBLANK(Mob_Mat_Bur[[#This Row],[DATE]]),"",ROW(Mob_Mat_Bur[[#This Row],[NUM]])-ROW($A$19))</f>
        <v/>
      </c>
      <c r="B102" s="46"/>
      <c r="C102" s="128"/>
      <c r="D102" s="129"/>
      <c r="E102" s="128"/>
      <c r="F102" s="121"/>
      <c r="G102" s="121"/>
      <c r="H102" s="139">
        <f>SUM(Mob_Mat_Bur[[#This Row],[MONTANT CAF REALISE ]:[MONTANT DD ET AUTRES TAXES HTVA]])</f>
        <v>0</v>
      </c>
      <c r="I102" s="35"/>
      <c r="J102" s="119"/>
      <c r="K102" s="55">
        <f>IF(Mob_Mat_Bur[[#This Row],[MOTIF]]="",0,Mob_Mat_Bur[[#This Row],[MONTANT CAF REALISE ]])</f>
        <v>0</v>
      </c>
      <c r="L102" s="55">
        <f>IF(Mob_Mat_Bur[[#This Row],[MOTIF]]="",0,Mob_Mat_Bur[[#This Row],[MONTANT DD ET AUTRES TAXES HTVA]])</f>
        <v>0</v>
      </c>
      <c r="M102" s="56">
        <f>SUM(Mob_Mat_Bur[[#This Row],[MONTANT CAF REJETE]:[MONTANT DD ET AUTRES TAXES HTVA REJETE]])</f>
        <v>0</v>
      </c>
      <c r="N102" s="54"/>
      <c r="O102" s="51"/>
      <c r="P102" s="49">
        <f>Mob_Mat_Bur[[#This Row],[COÛT TOTAL REALISE]]-Mob_Mat_Bur[[#This Row],[COÛT TOTAL REJET]]</f>
        <v>0</v>
      </c>
    </row>
    <row r="103" spans="1:16" ht="15.75" thickBot="1">
      <c r="A103" s="218" t="str">
        <f>IF(ISBLANK(Mob_Mat_Bur[[#This Row],[DATE]]),"",ROW(Mob_Mat_Bur[[#This Row],[NUM]])-ROW($A$19))</f>
        <v/>
      </c>
      <c r="B103" s="46"/>
      <c r="C103" s="128"/>
      <c r="D103" s="129"/>
      <c r="E103" s="128"/>
      <c r="F103" s="121"/>
      <c r="G103" s="121"/>
      <c r="H103" s="139">
        <f>SUM(Mob_Mat_Bur[[#This Row],[MONTANT CAF REALISE ]:[MONTANT DD ET AUTRES TAXES HTVA]])</f>
        <v>0</v>
      </c>
      <c r="I103" s="35"/>
      <c r="J103" s="119"/>
      <c r="K103" s="55">
        <f>IF(Mob_Mat_Bur[[#This Row],[MOTIF]]="",0,Mob_Mat_Bur[[#This Row],[MONTANT CAF REALISE ]])</f>
        <v>0</v>
      </c>
      <c r="L103" s="55">
        <f>IF(Mob_Mat_Bur[[#This Row],[MOTIF]]="",0,Mob_Mat_Bur[[#This Row],[MONTANT DD ET AUTRES TAXES HTVA]])</f>
        <v>0</v>
      </c>
      <c r="M103" s="56">
        <f>SUM(Mob_Mat_Bur[[#This Row],[MONTANT CAF REJETE]:[MONTANT DD ET AUTRES TAXES HTVA REJETE]])</f>
        <v>0</v>
      </c>
      <c r="N103" s="54"/>
      <c r="O103" s="51"/>
      <c r="P103" s="49">
        <f>Mob_Mat_Bur[[#This Row],[COÛT TOTAL REALISE]]-Mob_Mat_Bur[[#This Row],[COÛT TOTAL REJET]]</f>
        <v>0</v>
      </c>
    </row>
    <row r="104" spans="1:16" ht="15.75" thickBot="1">
      <c r="A104" s="218" t="str">
        <f>IF(ISBLANK(Mob_Mat_Bur[[#This Row],[DATE]]),"",ROW(Mob_Mat_Bur[[#This Row],[NUM]])-ROW($A$19))</f>
        <v/>
      </c>
      <c r="B104" s="46"/>
      <c r="C104" s="128"/>
      <c r="D104" s="129"/>
      <c r="E104" s="128"/>
      <c r="F104" s="121"/>
      <c r="G104" s="121"/>
      <c r="H104" s="139">
        <f>SUM(Mob_Mat_Bur[[#This Row],[MONTANT CAF REALISE ]:[MONTANT DD ET AUTRES TAXES HTVA]])</f>
        <v>0</v>
      </c>
      <c r="I104" s="35"/>
      <c r="J104" s="119"/>
      <c r="K104" s="55">
        <f>IF(Mob_Mat_Bur[[#This Row],[MOTIF]]="",0,Mob_Mat_Bur[[#This Row],[MONTANT CAF REALISE ]])</f>
        <v>0</v>
      </c>
      <c r="L104" s="55">
        <f>IF(Mob_Mat_Bur[[#This Row],[MOTIF]]="",0,Mob_Mat_Bur[[#This Row],[MONTANT DD ET AUTRES TAXES HTVA]])</f>
        <v>0</v>
      </c>
      <c r="M104" s="56">
        <f>SUM(Mob_Mat_Bur[[#This Row],[MONTANT CAF REJETE]:[MONTANT DD ET AUTRES TAXES HTVA REJETE]])</f>
        <v>0</v>
      </c>
      <c r="N104" s="54"/>
      <c r="O104" s="51"/>
      <c r="P104" s="49">
        <f>Mob_Mat_Bur[[#This Row],[COÛT TOTAL REALISE]]-Mob_Mat_Bur[[#This Row],[COÛT TOTAL REJET]]</f>
        <v>0</v>
      </c>
    </row>
    <row r="105" spans="1:16" ht="15.75" thickBot="1">
      <c r="A105" s="218" t="str">
        <f>IF(ISBLANK(Mob_Mat_Bur[[#This Row],[DATE]]),"",ROW(Mob_Mat_Bur[[#This Row],[NUM]])-ROW($A$19))</f>
        <v/>
      </c>
      <c r="B105" s="46"/>
      <c r="C105" s="128"/>
      <c r="D105" s="129"/>
      <c r="E105" s="128"/>
      <c r="F105" s="121"/>
      <c r="G105" s="121"/>
      <c r="H105" s="139">
        <f>SUM(Mob_Mat_Bur[[#This Row],[MONTANT CAF REALISE ]:[MONTANT DD ET AUTRES TAXES HTVA]])</f>
        <v>0</v>
      </c>
      <c r="I105" s="35"/>
      <c r="J105" s="119"/>
      <c r="K105" s="55">
        <f>IF(Mob_Mat_Bur[[#This Row],[MOTIF]]="",0,Mob_Mat_Bur[[#This Row],[MONTANT CAF REALISE ]])</f>
        <v>0</v>
      </c>
      <c r="L105" s="55">
        <f>IF(Mob_Mat_Bur[[#This Row],[MOTIF]]="",0,Mob_Mat_Bur[[#This Row],[MONTANT DD ET AUTRES TAXES HTVA]])</f>
        <v>0</v>
      </c>
      <c r="M105" s="56">
        <f>SUM(Mob_Mat_Bur[[#This Row],[MONTANT CAF REJETE]:[MONTANT DD ET AUTRES TAXES HTVA REJETE]])</f>
        <v>0</v>
      </c>
      <c r="N105" s="54"/>
      <c r="O105" s="51"/>
      <c r="P105" s="49">
        <f>Mob_Mat_Bur[[#This Row],[COÛT TOTAL REALISE]]-Mob_Mat_Bur[[#This Row],[COÛT TOTAL REJET]]</f>
        <v>0</v>
      </c>
    </row>
    <row r="106" spans="1:16" ht="15.75" thickBot="1">
      <c r="A106" s="218" t="str">
        <f>IF(ISBLANK(Mob_Mat_Bur[[#This Row],[DATE]]),"",ROW(Mob_Mat_Bur[[#This Row],[NUM]])-ROW($A$19))</f>
        <v/>
      </c>
      <c r="B106" s="46"/>
      <c r="C106" s="128"/>
      <c r="D106" s="129"/>
      <c r="E106" s="128"/>
      <c r="F106" s="121"/>
      <c r="G106" s="121"/>
      <c r="H106" s="139">
        <f>SUM(Mob_Mat_Bur[[#This Row],[MONTANT CAF REALISE ]:[MONTANT DD ET AUTRES TAXES HTVA]])</f>
        <v>0</v>
      </c>
      <c r="I106" s="35"/>
      <c r="J106" s="119"/>
      <c r="K106" s="55">
        <f>IF(Mob_Mat_Bur[[#This Row],[MOTIF]]="",0,Mob_Mat_Bur[[#This Row],[MONTANT CAF REALISE ]])</f>
        <v>0</v>
      </c>
      <c r="L106" s="55">
        <f>IF(Mob_Mat_Bur[[#This Row],[MOTIF]]="",0,Mob_Mat_Bur[[#This Row],[MONTANT DD ET AUTRES TAXES HTVA]])</f>
        <v>0</v>
      </c>
      <c r="M106" s="56">
        <f>SUM(Mob_Mat_Bur[[#This Row],[MONTANT CAF REJETE]:[MONTANT DD ET AUTRES TAXES HTVA REJETE]])</f>
        <v>0</v>
      </c>
      <c r="N106" s="54"/>
      <c r="O106" s="51"/>
      <c r="P106" s="49">
        <f>Mob_Mat_Bur[[#This Row],[COÛT TOTAL REALISE]]-Mob_Mat_Bur[[#This Row],[COÛT TOTAL REJET]]</f>
        <v>0</v>
      </c>
    </row>
    <row r="107" spans="1:16" ht="15.75" thickBot="1">
      <c r="A107" s="218" t="str">
        <f>IF(ISBLANK(Mob_Mat_Bur[[#This Row],[DATE]]),"",ROW(Mob_Mat_Bur[[#This Row],[NUM]])-ROW($A$19))</f>
        <v/>
      </c>
      <c r="B107" s="46"/>
      <c r="C107" s="128"/>
      <c r="D107" s="129"/>
      <c r="E107" s="128"/>
      <c r="F107" s="121"/>
      <c r="G107" s="121"/>
      <c r="H107" s="139">
        <f>SUM(Mob_Mat_Bur[[#This Row],[MONTANT CAF REALISE ]:[MONTANT DD ET AUTRES TAXES HTVA]])</f>
        <v>0</v>
      </c>
      <c r="I107" s="35"/>
      <c r="J107" s="119"/>
      <c r="K107" s="55">
        <f>IF(Mob_Mat_Bur[[#This Row],[MOTIF]]="",0,Mob_Mat_Bur[[#This Row],[MONTANT CAF REALISE ]])</f>
        <v>0</v>
      </c>
      <c r="L107" s="55">
        <f>IF(Mob_Mat_Bur[[#This Row],[MOTIF]]="",0,Mob_Mat_Bur[[#This Row],[MONTANT DD ET AUTRES TAXES HTVA]])</f>
        <v>0</v>
      </c>
      <c r="M107" s="56">
        <f>SUM(Mob_Mat_Bur[[#This Row],[MONTANT CAF REJETE]:[MONTANT DD ET AUTRES TAXES HTVA REJETE]])</f>
        <v>0</v>
      </c>
      <c r="N107" s="54"/>
      <c r="O107" s="51"/>
      <c r="P107" s="49">
        <f>Mob_Mat_Bur[[#This Row],[COÛT TOTAL REALISE]]-Mob_Mat_Bur[[#This Row],[COÛT TOTAL REJET]]</f>
        <v>0</v>
      </c>
    </row>
    <row r="108" spans="1:16" ht="15.75" thickBot="1">
      <c r="A108" s="218" t="str">
        <f>IF(ISBLANK(Mob_Mat_Bur[[#This Row],[DATE]]),"",ROW(Mob_Mat_Bur[[#This Row],[NUM]])-ROW($A$19))</f>
        <v/>
      </c>
      <c r="B108" s="46"/>
      <c r="C108" s="128"/>
      <c r="D108" s="129"/>
      <c r="E108" s="128"/>
      <c r="F108" s="121"/>
      <c r="G108" s="121"/>
      <c r="H108" s="139">
        <f>SUM(Mob_Mat_Bur[[#This Row],[MONTANT CAF REALISE ]:[MONTANT DD ET AUTRES TAXES HTVA]])</f>
        <v>0</v>
      </c>
      <c r="I108" s="35"/>
      <c r="J108" s="119"/>
      <c r="K108" s="55">
        <f>IF(Mob_Mat_Bur[[#This Row],[MOTIF]]="",0,Mob_Mat_Bur[[#This Row],[MONTANT CAF REALISE ]])</f>
        <v>0</v>
      </c>
      <c r="L108" s="55">
        <f>IF(Mob_Mat_Bur[[#This Row],[MOTIF]]="",0,Mob_Mat_Bur[[#This Row],[MONTANT DD ET AUTRES TAXES HTVA]])</f>
        <v>0</v>
      </c>
      <c r="M108" s="56">
        <f>SUM(Mob_Mat_Bur[[#This Row],[MONTANT CAF REJETE]:[MONTANT DD ET AUTRES TAXES HTVA REJETE]])</f>
        <v>0</v>
      </c>
      <c r="N108" s="54"/>
      <c r="O108" s="51"/>
      <c r="P108" s="49">
        <f>Mob_Mat_Bur[[#This Row],[COÛT TOTAL REALISE]]-Mob_Mat_Bur[[#This Row],[COÛT TOTAL REJET]]</f>
        <v>0</v>
      </c>
    </row>
    <row r="109" spans="1:16" ht="15.75" thickBot="1">
      <c r="A109" s="218" t="str">
        <f>IF(ISBLANK(Mob_Mat_Bur[[#This Row],[DATE]]),"",ROW(Mob_Mat_Bur[[#This Row],[NUM]])-ROW($A$19))</f>
        <v/>
      </c>
      <c r="B109" s="46"/>
      <c r="C109" s="128"/>
      <c r="D109" s="129"/>
      <c r="E109" s="128"/>
      <c r="F109" s="121"/>
      <c r="G109" s="121"/>
      <c r="H109" s="139">
        <f>SUM(Mob_Mat_Bur[[#This Row],[MONTANT CAF REALISE ]:[MONTANT DD ET AUTRES TAXES HTVA]])</f>
        <v>0</v>
      </c>
      <c r="I109" s="35"/>
      <c r="J109" s="119"/>
      <c r="K109" s="55">
        <f>IF(Mob_Mat_Bur[[#This Row],[MOTIF]]="",0,Mob_Mat_Bur[[#This Row],[MONTANT CAF REALISE ]])</f>
        <v>0</v>
      </c>
      <c r="L109" s="55">
        <f>IF(Mob_Mat_Bur[[#This Row],[MOTIF]]="",0,Mob_Mat_Bur[[#This Row],[MONTANT DD ET AUTRES TAXES HTVA]])</f>
        <v>0</v>
      </c>
      <c r="M109" s="56">
        <f>SUM(Mob_Mat_Bur[[#This Row],[MONTANT CAF REJETE]:[MONTANT DD ET AUTRES TAXES HTVA REJETE]])</f>
        <v>0</v>
      </c>
      <c r="N109" s="54"/>
      <c r="O109" s="51"/>
      <c r="P109" s="49">
        <f>Mob_Mat_Bur[[#This Row],[COÛT TOTAL REALISE]]-Mob_Mat_Bur[[#This Row],[COÛT TOTAL REJET]]</f>
        <v>0</v>
      </c>
    </row>
    <row r="110" spans="1:16" ht="15.75" thickBot="1">
      <c r="A110" s="218" t="str">
        <f>IF(ISBLANK(Mob_Mat_Bur[[#This Row],[DATE]]),"",ROW(Mob_Mat_Bur[[#This Row],[NUM]])-ROW($A$19))</f>
        <v/>
      </c>
      <c r="B110" s="46"/>
      <c r="C110" s="128"/>
      <c r="D110" s="129"/>
      <c r="E110" s="128"/>
      <c r="F110" s="121"/>
      <c r="G110" s="121"/>
      <c r="H110" s="139">
        <f>SUM(Mob_Mat_Bur[[#This Row],[MONTANT CAF REALISE ]:[MONTANT DD ET AUTRES TAXES HTVA]])</f>
        <v>0</v>
      </c>
      <c r="I110" s="35"/>
      <c r="J110" s="119"/>
      <c r="K110" s="55">
        <f>IF(Mob_Mat_Bur[[#This Row],[MOTIF]]="",0,Mob_Mat_Bur[[#This Row],[MONTANT CAF REALISE ]])</f>
        <v>0</v>
      </c>
      <c r="L110" s="55">
        <f>IF(Mob_Mat_Bur[[#This Row],[MOTIF]]="",0,Mob_Mat_Bur[[#This Row],[MONTANT DD ET AUTRES TAXES HTVA]])</f>
        <v>0</v>
      </c>
      <c r="M110" s="56">
        <f>SUM(Mob_Mat_Bur[[#This Row],[MONTANT CAF REJETE]:[MONTANT DD ET AUTRES TAXES HTVA REJETE]])</f>
        <v>0</v>
      </c>
      <c r="N110" s="54"/>
      <c r="O110" s="51"/>
      <c r="P110" s="49">
        <f>Mob_Mat_Bur[[#This Row],[COÛT TOTAL REALISE]]-Mob_Mat_Bur[[#This Row],[COÛT TOTAL REJET]]</f>
        <v>0</v>
      </c>
    </row>
    <row r="111" spans="1:16" ht="15.75" thickBot="1">
      <c r="A111" s="218" t="str">
        <f>IF(ISBLANK(Mob_Mat_Bur[[#This Row],[DATE]]),"",ROW(Mob_Mat_Bur[[#This Row],[NUM]])-ROW($A$19))</f>
        <v/>
      </c>
      <c r="B111" s="46"/>
      <c r="C111" s="128"/>
      <c r="D111" s="129"/>
      <c r="E111" s="128"/>
      <c r="F111" s="121"/>
      <c r="G111" s="121"/>
      <c r="H111" s="139">
        <f>SUM(Mob_Mat_Bur[[#This Row],[MONTANT CAF REALISE ]:[MONTANT DD ET AUTRES TAXES HTVA]])</f>
        <v>0</v>
      </c>
      <c r="I111" s="35"/>
      <c r="J111" s="119"/>
      <c r="K111" s="55">
        <f>IF(Mob_Mat_Bur[[#This Row],[MOTIF]]="",0,Mob_Mat_Bur[[#This Row],[MONTANT CAF REALISE ]])</f>
        <v>0</v>
      </c>
      <c r="L111" s="55">
        <f>IF(Mob_Mat_Bur[[#This Row],[MOTIF]]="",0,Mob_Mat_Bur[[#This Row],[MONTANT DD ET AUTRES TAXES HTVA]])</f>
        <v>0</v>
      </c>
      <c r="M111" s="56">
        <f>SUM(Mob_Mat_Bur[[#This Row],[MONTANT CAF REJETE]:[MONTANT DD ET AUTRES TAXES HTVA REJETE]])</f>
        <v>0</v>
      </c>
      <c r="N111" s="54"/>
      <c r="O111" s="51"/>
      <c r="P111" s="49">
        <f>Mob_Mat_Bur[[#This Row],[COÛT TOTAL REALISE]]-Mob_Mat_Bur[[#This Row],[COÛT TOTAL REJET]]</f>
        <v>0</v>
      </c>
    </row>
    <row r="112" spans="1:16" ht="15.75" thickBot="1">
      <c r="A112" s="218" t="str">
        <f>IF(ISBLANK(Mob_Mat_Bur[[#This Row],[DATE]]),"",ROW(Mob_Mat_Bur[[#This Row],[NUM]])-ROW($A$19))</f>
        <v/>
      </c>
      <c r="B112" s="46"/>
      <c r="C112" s="128"/>
      <c r="D112" s="129"/>
      <c r="E112" s="128"/>
      <c r="F112" s="121"/>
      <c r="G112" s="121"/>
      <c r="H112" s="139">
        <f>SUM(Mob_Mat_Bur[[#This Row],[MONTANT CAF REALISE ]:[MONTANT DD ET AUTRES TAXES HTVA]])</f>
        <v>0</v>
      </c>
      <c r="I112" s="35"/>
      <c r="J112" s="119"/>
      <c r="K112" s="55">
        <f>IF(Mob_Mat_Bur[[#This Row],[MOTIF]]="",0,Mob_Mat_Bur[[#This Row],[MONTANT CAF REALISE ]])</f>
        <v>0</v>
      </c>
      <c r="L112" s="55">
        <f>IF(Mob_Mat_Bur[[#This Row],[MOTIF]]="",0,Mob_Mat_Bur[[#This Row],[MONTANT DD ET AUTRES TAXES HTVA]])</f>
        <v>0</v>
      </c>
      <c r="M112" s="56">
        <f>SUM(Mob_Mat_Bur[[#This Row],[MONTANT CAF REJETE]:[MONTANT DD ET AUTRES TAXES HTVA REJETE]])</f>
        <v>0</v>
      </c>
      <c r="N112" s="54"/>
      <c r="O112" s="51"/>
      <c r="P112" s="49">
        <f>Mob_Mat_Bur[[#This Row],[COÛT TOTAL REALISE]]-Mob_Mat_Bur[[#This Row],[COÛT TOTAL REJET]]</f>
        <v>0</v>
      </c>
    </row>
    <row r="113" spans="1:16" ht="15.75" thickBot="1">
      <c r="A113" s="218" t="str">
        <f>IF(ISBLANK(Mob_Mat_Bur[[#This Row],[DATE]]),"",ROW(Mob_Mat_Bur[[#This Row],[NUM]])-ROW($A$19))</f>
        <v/>
      </c>
      <c r="B113" s="46"/>
      <c r="C113" s="128"/>
      <c r="D113" s="129"/>
      <c r="E113" s="128"/>
      <c r="F113" s="121"/>
      <c r="G113" s="121"/>
      <c r="H113" s="139">
        <f>SUM(Mob_Mat_Bur[[#This Row],[MONTANT CAF REALISE ]:[MONTANT DD ET AUTRES TAXES HTVA]])</f>
        <v>0</v>
      </c>
      <c r="I113" s="35"/>
      <c r="J113" s="119"/>
      <c r="K113" s="55">
        <f>IF(Mob_Mat_Bur[[#This Row],[MOTIF]]="",0,Mob_Mat_Bur[[#This Row],[MONTANT CAF REALISE ]])</f>
        <v>0</v>
      </c>
      <c r="L113" s="55">
        <f>IF(Mob_Mat_Bur[[#This Row],[MOTIF]]="",0,Mob_Mat_Bur[[#This Row],[MONTANT DD ET AUTRES TAXES HTVA]])</f>
        <v>0</v>
      </c>
      <c r="M113" s="56">
        <f>SUM(Mob_Mat_Bur[[#This Row],[MONTANT CAF REJETE]:[MONTANT DD ET AUTRES TAXES HTVA REJETE]])</f>
        <v>0</v>
      </c>
      <c r="N113" s="54"/>
      <c r="O113" s="51"/>
      <c r="P113" s="49">
        <f>Mob_Mat_Bur[[#This Row],[COÛT TOTAL REALISE]]-Mob_Mat_Bur[[#This Row],[COÛT TOTAL REJET]]</f>
        <v>0</v>
      </c>
    </row>
    <row r="114" spans="1:16" ht="15.75" thickBot="1">
      <c r="A114" s="218" t="str">
        <f>IF(ISBLANK(Mob_Mat_Bur[[#This Row],[DATE]]),"",ROW(Mob_Mat_Bur[[#This Row],[NUM]])-ROW($A$19))</f>
        <v/>
      </c>
      <c r="B114" s="46"/>
      <c r="C114" s="128"/>
      <c r="D114" s="129"/>
      <c r="E114" s="128"/>
      <c r="F114" s="121"/>
      <c r="G114" s="121"/>
      <c r="H114" s="139">
        <f>SUM(Mob_Mat_Bur[[#This Row],[MONTANT CAF REALISE ]:[MONTANT DD ET AUTRES TAXES HTVA]])</f>
        <v>0</v>
      </c>
      <c r="I114" s="35"/>
      <c r="J114" s="119"/>
      <c r="K114" s="55">
        <f>IF(Mob_Mat_Bur[[#This Row],[MOTIF]]="",0,Mob_Mat_Bur[[#This Row],[MONTANT CAF REALISE ]])</f>
        <v>0</v>
      </c>
      <c r="L114" s="55">
        <f>IF(Mob_Mat_Bur[[#This Row],[MOTIF]]="",0,Mob_Mat_Bur[[#This Row],[MONTANT DD ET AUTRES TAXES HTVA]])</f>
        <v>0</v>
      </c>
      <c r="M114" s="56">
        <f>SUM(Mob_Mat_Bur[[#This Row],[MONTANT CAF REJETE]:[MONTANT DD ET AUTRES TAXES HTVA REJETE]])</f>
        <v>0</v>
      </c>
      <c r="N114" s="54"/>
      <c r="O114" s="51"/>
      <c r="P114" s="49">
        <f>Mob_Mat_Bur[[#This Row],[COÛT TOTAL REALISE]]-Mob_Mat_Bur[[#This Row],[COÛT TOTAL REJET]]</f>
        <v>0</v>
      </c>
    </row>
    <row r="115" spans="1:16" ht="15.75" thickBot="1">
      <c r="A115" s="218" t="str">
        <f>IF(ISBLANK(Mob_Mat_Bur[[#This Row],[DATE]]),"",ROW(Mob_Mat_Bur[[#This Row],[NUM]])-ROW($A$19))</f>
        <v/>
      </c>
      <c r="B115" s="46"/>
      <c r="C115" s="128"/>
      <c r="D115" s="129"/>
      <c r="E115" s="128"/>
      <c r="F115" s="121"/>
      <c r="G115" s="121"/>
      <c r="H115" s="139">
        <f>SUM(Mob_Mat_Bur[[#This Row],[MONTANT CAF REALISE ]:[MONTANT DD ET AUTRES TAXES HTVA]])</f>
        <v>0</v>
      </c>
      <c r="I115" s="35"/>
      <c r="J115" s="119"/>
      <c r="K115" s="55">
        <f>IF(Mob_Mat_Bur[[#This Row],[MOTIF]]="",0,Mob_Mat_Bur[[#This Row],[MONTANT CAF REALISE ]])</f>
        <v>0</v>
      </c>
      <c r="L115" s="55">
        <f>IF(Mob_Mat_Bur[[#This Row],[MOTIF]]="",0,Mob_Mat_Bur[[#This Row],[MONTANT DD ET AUTRES TAXES HTVA]])</f>
        <v>0</v>
      </c>
      <c r="M115" s="56">
        <f>SUM(Mob_Mat_Bur[[#This Row],[MONTANT CAF REJETE]:[MONTANT DD ET AUTRES TAXES HTVA REJETE]])</f>
        <v>0</v>
      </c>
      <c r="N115" s="54"/>
      <c r="O115" s="51"/>
      <c r="P115" s="49">
        <f>Mob_Mat_Bur[[#This Row],[COÛT TOTAL REALISE]]-Mob_Mat_Bur[[#This Row],[COÛT TOTAL REJET]]</f>
        <v>0</v>
      </c>
    </row>
    <row r="116" spans="1:16" ht="15.75" thickBot="1">
      <c r="A116" s="218" t="str">
        <f>IF(ISBLANK(Mob_Mat_Bur[[#This Row],[DATE]]),"",ROW(Mob_Mat_Bur[[#This Row],[NUM]])-ROW($A$19))</f>
        <v/>
      </c>
      <c r="B116" s="46"/>
      <c r="C116" s="128"/>
      <c r="D116" s="129"/>
      <c r="E116" s="128"/>
      <c r="F116" s="121"/>
      <c r="G116" s="121"/>
      <c r="H116" s="139">
        <f>SUM(Mob_Mat_Bur[[#This Row],[MONTANT CAF REALISE ]:[MONTANT DD ET AUTRES TAXES HTVA]])</f>
        <v>0</v>
      </c>
      <c r="I116" s="35"/>
      <c r="J116" s="119"/>
      <c r="K116" s="55">
        <f>IF(Mob_Mat_Bur[[#This Row],[MOTIF]]="",0,Mob_Mat_Bur[[#This Row],[MONTANT CAF REALISE ]])</f>
        <v>0</v>
      </c>
      <c r="L116" s="55">
        <f>IF(Mob_Mat_Bur[[#This Row],[MOTIF]]="",0,Mob_Mat_Bur[[#This Row],[MONTANT DD ET AUTRES TAXES HTVA]])</f>
        <v>0</v>
      </c>
      <c r="M116" s="56">
        <f>SUM(Mob_Mat_Bur[[#This Row],[MONTANT CAF REJETE]:[MONTANT DD ET AUTRES TAXES HTVA REJETE]])</f>
        <v>0</v>
      </c>
      <c r="N116" s="54"/>
      <c r="O116" s="51"/>
      <c r="P116" s="49">
        <f>Mob_Mat_Bur[[#This Row],[COÛT TOTAL REALISE]]-Mob_Mat_Bur[[#This Row],[COÛT TOTAL REJET]]</f>
        <v>0</v>
      </c>
    </row>
    <row r="117" spans="1:16" ht="15.75" thickBot="1">
      <c r="A117" s="218" t="str">
        <f>IF(ISBLANK(Mob_Mat_Bur[[#This Row],[DATE]]),"",ROW(Mob_Mat_Bur[[#This Row],[NUM]])-ROW($A$19))</f>
        <v/>
      </c>
      <c r="B117" s="46"/>
      <c r="C117" s="128"/>
      <c r="D117" s="129"/>
      <c r="E117" s="128"/>
      <c r="F117" s="121"/>
      <c r="G117" s="121"/>
      <c r="H117" s="139">
        <f>SUM(Mob_Mat_Bur[[#This Row],[MONTANT CAF REALISE ]:[MONTANT DD ET AUTRES TAXES HTVA]])</f>
        <v>0</v>
      </c>
      <c r="I117" s="35"/>
      <c r="J117" s="119"/>
      <c r="K117" s="55">
        <f>IF(Mob_Mat_Bur[[#This Row],[MOTIF]]="",0,Mob_Mat_Bur[[#This Row],[MONTANT CAF REALISE ]])</f>
        <v>0</v>
      </c>
      <c r="L117" s="55">
        <f>IF(Mob_Mat_Bur[[#This Row],[MOTIF]]="",0,Mob_Mat_Bur[[#This Row],[MONTANT DD ET AUTRES TAXES HTVA]])</f>
        <v>0</v>
      </c>
      <c r="M117" s="56">
        <f>SUM(Mob_Mat_Bur[[#This Row],[MONTANT CAF REJETE]:[MONTANT DD ET AUTRES TAXES HTVA REJETE]])</f>
        <v>0</v>
      </c>
      <c r="N117" s="54"/>
      <c r="O117" s="51"/>
      <c r="P117" s="49">
        <f>Mob_Mat_Bur[[#This Row],[COÛT TOTAL REALISE]]-Mob_Mat_Bur[[#This Row],[COÛT TOTAL REJET]]</f>
        <v>0</v>
      </c>
    </row>
    <row r="118" spans="1:16">
      <c r="I118" s="35"/>
    </row>
    <row r="119" spans="1:16">
      <c r="I119" s="35"/>
    </row>
  </sheetData>
  <sheetProtection algorithmName="SHA-512" hashValue="RSx+bYASgZSzL0IJYbr/i+DRk7xEWgXddP5RQ3lAiR7CBSak7kd3Kr93h2Ztkghpnl03t7K9KEC6HZLcfYtCVg==" saltValue="+7Bxg+Jhq2gd1Xuni5i91g==" spinCount="100000" sheet="1" objects="1" scenarios="1" insertHyperlinks="0"/>
  <mergeCells count="11">
    <mergeCell ref="J14:N14"/>
    <mergeCell ref="B14:B15"/>
    <mergeCell ref="C14:C15"/>
    <mergeCell ref="D14:D15"/>
    <mergeCell ref="E14:E15"/>
    <mergeCell ref="F14:H14"/>
    <mergeCell ref="D2:H2"/>
    <mergeCell ref="D4:H4"/>
    <mergeCell ref="D6:H6"/>
    <mergeCell ref="A9:N9"/>
    <mergeCell ref="A11:M11"/>
  </mergeCells>
  <phoneticPr fontId="15" type="noConversion"/>
  <conditionalFormatting sqref="A20:M117">
    <cfRule type="notContainsBlanks" dxfId="51" priority="5">
      <formula>LEN(TRIM(A20))&gt;0</formula>
    </cfRule>
  </conditionalFormatting>
  <conditionalFormatting sqref="D2">
    <cfRule type="notContainsBlanks" dxfId="50" priority="3">
      <formula>LEN(TRIM(D2))&gt;0</formula>
    </cfRule>
  </conditionalFormatting>
  <conditionalFormatting sqref="D4">
    <cfRule type="notContainsBlanks" dxfId="49" priority="2">
      <formula>LEN(TRIM(D4))&gt;0</formula>
    </cfRule>
  </conditionalFormatting>
  <conditionalFormatting sqref="D6">
    <cfRule type="notContainsBlanks" dxfId="48" priority="1">
      <formula>LEN(TRIM(D6))&gt;0</formula>
    </cfRule>
  </conditionalFormatting>
  <pageMargins left="0.7" right="0.7" top="0.75" bottom="0.75" header="0.3" footer="0.3"/>
  <pageSetup paperSize="9" orientation="portrait" r:id="rId1"/>
  <ignoredErrors>
    <ignoredError sqref="P19 K19:M19 H19" calculatedColumn="1"/>
  </ignoredErrors>
  <legacy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99A0F194-C469-4FE7-AC68-667FC6EF1A38}">
          <x14:formula1>
            <xm:f>RESSOURCE!$B$3:$B$17</xm:f>
          </x14:formula1>
          <xm:sqref>J20:J117</xm:sqref>
        </x14:dataValidation>
      </x14:dataValidations>
    </ext>
  </extLs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8BF46A-7BF8-454C-8249-08AFCC15A8FF}">
  <sheetPr codeName="Feuil11"/>
  <dimension ref="A1:P120"/>
  <sheetViews>
    <sheetView topLeftCell="A5" zoomScale="80" zoomScaleNormal="80" workbookViewId="0">
      <selection activeCell="G21" sqref="G21:G118"/>
    </sheetView>
  </sheetViews>
  <sheetFormatPr baseColWidth="10" defaultColWidth="10.625" defaultRowHeight="15"/>
  <cols>
    <col min="1" max="1" width="9.75" style="37" customWidth="1"/>
    <col min="2" max="2" width="16.875" style="37" bestFit="1" customWidth="1"/>
    <col min="3" max="3" width="31.125" style="37" customWidth="1"/>
    <col min="4" max="4" width="17.375" style="37" customWidth="1"/>
    <col min="5" max="5" width="25.5" style="37" customWidth="1"/>
    <col min="6" max="6" width="18.375" style="37" customWidth="1"/>
    <col min="7" max="7" width="19.125" style="37" customWidth="1"/>
    <col min="8" max="8" width="20.75" style="37" customWidth="1"/>
    <col min="9" max="9" width="9.25" style="38" customWidth="1"/>
    <col min="10" max="10" width="23.375" style="38" bestFit="1" customWidth="1"/>
    <col min="11" max="11" width="19.875" style="38" customWidth="1"/>
    <col min="12" max="12" width="18.875" style="38" customWidth="1"/>
    <col min="13" max="13" width="17.125" style="37" customWidth="1"/>
    <col min="14" max="14" width="15.75" style="37" customWidth="1"/>
    <col min="15" max="15" width="9.875" style="37" customWidth="1"/>
    <col min="16" max="16" width="21.375" style="39" bestFit="1" customWidth="1"/>
    <col min="17" max="16384" width="10.625" style="37"/>
  </cols>
  <sheetData>
    <row r="1" spans="1:16" s="29" customFormat="1" ht="22.9" customHeight="1">
      <c r="A1" s="64"/>
      <c r="B1" s="64"/>
      <c r="C1" s="64"/>
      <c r="D1" s="65"/>
      <c r="E1" s="64"/>
      <c r="F1" s="64"/>
      <c r="G1" s="64"/>
      <c r="H1" s="66"/>
      <c r="I1" s="64"/>
      <c r="J1" s="64"/>
      <c r="K1" s="64"/>
      <c r="L1" s="64"/>
      <c r="M1" s="64"/>
      <c r="N1" s="64"/>
      <c r="O1" s="64"/>
      <c r="P1" s="67"/>
    </row>
    <row r="2" spans="1:16" s="29" customFormat="1" ht="22.9" customHeight="1">
      <c r="A2" s="64"/>
      <c r="B2" s="64"/>
      <c r="C2" s="68" t="s">
        <v>4</v>
      </c>
      <c r="D2" s="267">
        <f>'GUIDE D''UTILISATION'!C2</f>
        <v>0</v>
      </c>
      <c r="E2" s="267"/>
      <c r="F2" s="267"/>
      <c r="G2" s="267"/>
      <c r="H2" s="267"/>
      <c r="I2" s="64"/>
      <c r="J2" s="64"/>
      <c r="K2" s="64"/>
      <c r="L2" s="64"/>
      <c r="M2" s="64"/>
      <c r="N2" s="64"/>
      <c r="O2" s="64"/>
      <c r="P2" s="67"/>
    </row>
    <row r="3" spans="1:16" s="29" customFormat="1" ht="22.9" customHeight="1">
      <c r="A3" s="64"/>
      <c r="B3" s="64"/>
      <c r="C3" s="64"/>
      <c r="D3" s="65"/>
      <c r="E3" s="64"/>
      <c r="F3" s="64"/>
      <c r="G3" s="64"/>
      <c r="H3" s="66"/>
      <c r="I3" s="64"/>
      <c r="J3" s="64"/>
      <c r="K3" s="64"/>
      <c r="L3" s="64"/>
      <c r="M3" s="64"/>
      <c r="N3" s="64"/>
      <c r="O3" s="64"/>
      <c r="P3" s="67"/>
    </row>
    <row r="4" spans="1:16" s="29" customFormat="1" ht="22.9" customHeight="1">
      <c r="A4" s="64"/>
      <c r="B4" s="64"/>
      <c r="C4" s="68" t="s">
        <v>5</v>
      </c>
      <c r="D4" s="242">
        <f>'GUIDE D''UTILISATION'!C4</f>
        <v>0</v>
      </c>
      <c r="E4" s="242"/>
      <c r="F4" s="242"/>
      <c r="G4" s="242"/>
      <c r="H4" s="242"/>
      <c r="I4" s="64"/>
      <c r="J4" s="64"/>
      <c r="K4" s="64"/>
      <c r="L4" s="64"/>
      <c r="M4" s="64"/>
      <c r="N4" s="64"/>
      <c r="O4" s="64"/>
      <c r="P4" s="67"/>
    </row>
    <row r="5" spans="1:16" s="29" customFormat="1" ht="22.9" customHeight="1">
      <c r="A5" s="64"/>
      <c r="B5" s="64"/>
      <c r="C5" s="64"/>
      <c r="D5" s="64"/>
      <c r="E5" s="64"/>
      <c r="F5" s="64"/>
      <c r="G5" s="64"/>
      <c r="H5" s="66"/>
      <c r="I5" s="64"/>
      <c r="J5" s="64"/>
      <c r="K5" s="64"/>
      <c r="L5" s="64"/>
      <c r="M5" s="64"/>
      <c r="N5" s="64"/>
      <c r="O5" s="64"/>
      <c r="P5" s="67"/>
    </row>
    <row r="6" spans="1:16" s="29" customFormat="1" ht="22.9" customHeight="1">
      <c r="A6" s="64"/>
      <c r="B6" s="64"/>
      <c r="C6" s="68" t="s">
        <v>6</v>
      </c>
      <c r="D6" s="268">
        <f>'GUIDE D''UTILISATION'!C6</f>
        <v>0</v>
      </c>
      <c r="E6" s="269"/>
      <c r="F6" s="269"/>
      <c r="G6" s="269"/>
      <c r="H6" s="270"/>
      <c r="I6" s="64"/>
      <c r="J6" s="64"/>
      <c r="K6" s="64"/>
      <c r="L6" s="64"/>
      <c r="M6" s="64"/>
      <c r="N6" s="64"/>
      <c r="O6" s="64"/>
      <c r="P6" s="67"/>
    </row>
    <row r="7" spans="1:16" s="29" customFormat="1" ht="22.9" customHeight="1">
      <c r="A7" s="64"/>
      <c r="B7" s="64"/>
      <c r="C7" s="64"/>
      <c r="D7" s="65"/>
      <c r="E7" s="64"/>
      <c r="F7" s="64"/>
      <c r="G7" s="64"/>
      <c r="H7" s="66"/>
      <c r="I7" s="64"/>
      <c r="J7" s="64"/>
      <c r="K7" s="64"/>
      <c r="L7" s="64"/>
      <c r="M7" s="64"/>
      <c r="N7" s="64"/>
      <c r="O7" s="64"/>
      <c r="P7" s="67"/>
    </row>
    <row r="8" spans="1:16" s="29" customFormat="1" ht="22.9" customHeight="1">
      <c r="A8" s="64"/>
      <c r="B8" s="64"/>
      <c r="C8" s="64"/>
      <c r="D8" s="65"/>
      <c r="E8" s="64"/>
      <c r="F8" s="64"/>
      <c r="G8" s="64"/>
      <c r="H8" s="66"/>
      <c r="I8" s="64"/>
      <c r="J8" s="64"/>
      <c r="K8" s="64"/>
      <c r="L8" s="64"/>
      <c r="M8" s="64"/>
      <c r="N8" s="64"/>
      <c r="O8" s="64"/>
      <c r="P8" s="67"/>
    </row>
    <row r="9" spans="1:16" s="29" customFormat="1" ht="22.9" customHeight="1">
      <c r="A9" s="230" t="s">
        <v>7</v>
      </c>
      <c r="B9" s="231"/>
      <c r="C9" s="231"/>
      <c r="D9" s="231"/>
      <c r="E9" s="231"/>
      <c r="F9" s="231"/>
      <c r="G9" s="231"/>
      <c r="H9" s="231"/>
      <c r="I9" s="231"/>
      <c r="J9" s="231"/>
      <c r="K9" s="231"/>
      <c r="L9" s="231"/>
      <c r="M9" s="231"/>
      <c r="N9" s="231"/>
      <c r="O9" s="69"/>
      <c r="P9" s="69"/>
    </row>
    <row r="10" spans="1:16" s="29" customFormat="1" ht="22.9" customHeight="1">
      <c r="A10" s="64"/>
      <c r="B10" s="64"/>
      <c r="C10" s="64"/>
      <c r="D10" s="65"/>
      <c r="E10" s="64"/>
      <c r="F10" s="64"/>
      <c r="G10" s="64"/>
      <c r="H10" s="66"/>
      <c r="I10" s="64"/>
      <c r="J10" s="64"/>
      <c r="K10" s="64"/>
      <c r="L10" s="64"/>
      <c r="M10" s="64"/>
      <c r="N10" s="64"/>
      <c r="O10" s="64"/>
      <c r="P10" s="67"/>
    </row>
    <row r="11" spans="1:16" s="29" customFormat="1" ht="22.9" customHeight="1">
      <c r="A11" s="232" t="s">
        <v>8</v>
      </c>
      <c r="B11" s="233"/>
      <c r="C11" s="233"/>
      <c r="D11" s="233"/>
      <c r="E11" s="233"/>
      <c r="F11" s="233"/>
      <c r="G11" s="233"/>
      <c r="H11" s="233"/>
      <c r="I11" s="233"/>
      <c r="J11" s="233"/>
      <c r="K11" s="233"/>
      <c r="L11" s="233"/>
      <c r="M11" s="233"/>
      <c r="N11" s="64"/>
      <c r="O11" s="64"/>
      <c r="P11" s="64"/>
    </row>
    <row r="12" spans="1:16" s="29" customFormat="1" ht="22.9" customHeight="1">
      <c r="A12" s="64"/>
      <c r="B12" s="64"/>
      <c r="C12" s="64"/>
      <c r="D12" s="65"/>
      <c r="E12" s="64"/>
      <c r="F12" s="64"/>
      <c r="G12" s="64"/>
      <c r="H12" s="66"/>
      <c r="I12" s="64"/>
      <c r="J12" s="64"/>
      <c r="K12" s="64"/>
      <c r="L12" s="64"/>
      <c r="M12" s="64"/>
      <c r="N12" s="64"/>
      <c r="O12" s="64"/>
      <c r="P12" s="67"/>
    </row>
    <row r="13" spans="1:16" s="29" customFormat="1" ht="22.9" customHeight="1">
      <c r="A13" s="64"/>
      <c r="B13" s="64"/>
      <c r="C13" s="64"/>
      <c r="D13" s="65"/>
      <c r="E13" s="64"/>
      <c r="F13" s="64"/>
      <c r="G13" s="64"/>
      <c r="H13" s="66"/>
      <c r="I13" s="64"/>
      <c r="J13" s="64"/>
      <c r="K13" s="64"/>
      <c r="L13" s="64"/>
      <c r="M13" s="64"/>
      <c r="N13" s="64"/>
      <c r="O13" s="64"/>
      <c r="P13" s="70" t="s">
        <v>9</v>
      </c>
    </row>
    <row r="14" spans="1:16" s="35" customFormat="1" ht="22.9" customHeight="1">
      <c r="A14" s="71"/>
      <c r="B14" s="234" t="s">
        <v>6</v>
      </c>
      <c r="C14" s="234" t="s">
        <v>10</v>
      </c>
      <c r="D14" s="235" t="s">
        <v>11</v>
      </c>
      <c r="E14" s="236" t="s">
        <v>12</v>
      </c>
      <c r="F14" s="238" t="s">
        <v>64</v>
      </c>
      <c r="G14" s="239"/>
      <c r="H14" s="240"/>
      <c r="I14" s="71"/>
      <c r="J14" s="226" t="s">
        <v>13</v>
      </c>
      <c r="K14" s="226"/>
      <c r="L14" s="226"/>
      <c r="M14" s="226"/>
      <c r="N14" s="226"/>
      <c r="O14" s="71"/>
      <c r="P14" s="71"/>
    </row>
    <row r="15" spans="1:16" s="35" customFormat="1" ht="42.6" customHeight="1">
      <c r="A15" s="71"/>
      <c r="B15" s="234"/>
      <c r="C15" s="234"/>
      <c r="D15" s="235"/>
      <c r="E15" s="237"/>
      <c r="F15" s="72" t="s">
        <v>65</v>
      </c>
      <c r="G15" s="73" t="s">
        <v>66</v>
      </c>
      <c r="H15" s="74" t="s">
        <v>67</v>
      </c>
      <c r="I15" s="71"/>
      <c r="J15" s="75" t="s">
        <v>0</v>
      </c>
      <c r="K15" s="75" t="s">
        <v>65</v>
      </c>
      <c r="L15" s="75" t="s">
        <v>71</v>
      </c>
      <c r="M15" s="76" t="s">
        <v>72</v>
      </c>
      <c r="N15" s="77" t="s">
        <v>1</v>
      </c>
      <c r="O15" s="71"/>
      <c r="P15" s="78" t="s">
        <v>14</v>
      </c>
    </row>
    <row r="16" spans="1:16">
      <c r="A16" s="51"/>
      <c r="B16" s="51"/>
      <c r="C16" s="51"/>
      <c r="D16" s="51"/>
      <c r="E16" s="51"/>
      <c r="F16" s="51"/>
      <c r="G16" s="51"/>
      <c r="H16" s="51"/>
      <c r="I16" s="71"/>
      <c r="J16" s="79"/>
      <c r="K16" s="51"/>
      <c r="L16" s="51"/>
      <c r="M16" s="51"/>
      <c r="N16" s="51"/>
      <c r="O16" s="51"/>
      <c r="P16" s="80"/>
    </row>
    <row r="17" spans="1:16" s="40" customFormat="1" ht="14.25">
      <c r="A17" s="81" t="s">
        <v>19</v>
      </c>
      <c r="B17" s="81" t="s">
        <v>6</v>
      </c>
      <c r="C17" s="81" t="s">
        <v>10</v>
      </c>
      <c r="D17" s="81" t="s">
        <v>11</v>
      </c>
      <c r="E17" s="81" t="s">
        <v>12</v>
      </c>
      <c r="F17" s="81" t="s">
        <v>65</v>
      </c>
      <c r="G17" s="81" t="s">
        <v>66</v>
      </c>
      <c r="H17" s="81" t="s">
        <v>67</v>
      </c>
      <c r="I17" s="82" t="s">
        <v>2</v>
      </c>
      <c r="J17" s="81" t="s">
        <v>0</v>
      </c>
      <c r="K17" s="81" t="s">
        <v>68</v>
      </c>
      <c r="L17" s="81" t="s">
        <v>69</v>
      </c>
      <c r="M17" s="81" t="s">
        <v>70</v>
      </c>
      <c r="N17" s="81" t="s">
        <v>1</v>
      </c>
      <c r="O17" s="81" t="s">
        <v>3</v>
      </c>
      <c r="P17" s="81" t="s">
        <v>14</v>
      </c>
    </row>
    <row r="18" spans="1:16" thickBot="1">
      <c r="A18" s="51"/>
      <c r="B18" s="51"/>
      <c r="C18" s="51"/>
      <c r="D18" s="51"/>
      <c r="E18" s="51"/>
      <c r="F18" s="51"/>
      <c r="G18" s="51"/>
      <c r="H18" s="79"/>
      <c r="I18" s="71"/>
      <c r="J18" s="79"/>
      <c r="K18" s="79"/>
      <c r="L18" s="79"/>
      <c r="M18" s="79"/>
      <c r="N18" s="54"/>
      <c r="O18" s="51"/>
      <c r="P18" s="79"/>
    </row>
    <row r="19" spans="1:16" ht="15.75" thickBot="1">
      <c r="A19" s="51"/>
      <c r="B19" s="83" t="s">
        <v>59</v>
      </c>
      <c r="C19" s="51"/>
      <c r="D19" s="51"/>
      <c r="E19" s="51"/>
      <c r="F19" s="125">
        <f t="shared" ref="F19" si="0">SUM(F20:F214)</f>
        <v>0</v>
      </c>
      <c r="G19" s="125">
        <f t="shared" ref="G19:H19" si="1">SUM(G20:G214)</f>
        <v>0</v>
      </c>
      <c r="H19" s="49">
        <f t="shared" si="1"/>
        <v>0</v>
      </c>
      <c r="I19" s="71"/>
      <c r="J19" s="127"/>
      <c r="K19" s="49">
        <f>SUM(K20:K214)</f>
        <v>0</v>
      </c>
      <c r="L19" s="49">
        <f>SUM(L20:L214)</f>
        <v>0</v>
      </c>
      <c r="M19" s="49">
        <f>SUM(M20:M214)</f>
        <v>0</v>
      </c>
      <c r="N19" s="50" t="e">
        <f>M19/H19</f>
        <v>#DIV/0!</v>
      </c>
      <c r="O19" s="51"/>
      <c r="P19" s="49">
        <f>SUM(P20:P214)</f>
        <v>0</v>
      </c>
    </row>
    <row r="20" spans="1:16" ht="15.75" thickBot="1">
      <c r="A20" s="218" t="str">
        <f>IF(ISBLANK(Mat_Info[[#This Row],[DATE]]),"",ROW(Mat_Info[[#This Row],[NUM]])-ROW($A$19))</f>
        <v/>
      </c>
      <c r="B20" s="46"/>
      <c r="C20" s="128"/>
      <c r="D20" s="129"/>
      <c r="E20" s="128"/>
      <c r="F20" s="121"/>
      <c r="G20" s="121"/>
      <c r="H20" s="139">
        <f>SUM(Mat_Info[[#This Row],[MONTANT CAF REALISE ]:[MONTANT DD ET AUTRES TAXES HTVA]])</f>
        <v>0</v>
      </c>
      <c r="I20" s="35"/>
      <c r="J20" s="119"/>
      <c r="K20" s="117">
        <f>IF(Mat_Info[[#This Row],[MOTIF]]="",0,Mat_Info[[#This Row],[MONTANT CAF REALISE ]])</f>
        <v>0</v>
      </c>
      <c r="L20" s="52">
        <f>IF(Mat_Info[[#This Row],[MOTIF]]="",0,Mat_Info[[#This Row],[MONTANT DD ET AUTRES TAXES HTVA]])</f>
        <v>0</v>
      </c>
      <c r="M20" s="53">
        <f>SUM(Mat_Info[[#This Row],[MONTANT CAF REJETE]:[MONTANT DD ET AUTRES TAXES HTVA REJETE]])</f>
        <v>0</v>
      </c>
      <c r="N20" s="54"/>
      <c r="O20" s="51"/>
      <c r="P20" s="49">
        <f>Mat_Info[[#This Row],[COÛT TOTAL REALISE]]-Mat_Info[[#This Row],[COÛT TOTAL REJET]]</f>
        <v>0</v>
      </c>
    </row>
    <row r="21" spans="1:16" ht="15.75" thickBot="1">
      <c r="A21" s="218" t="str">
        <f>IF(ISBLANK(Mat_Info[[#This Row],[DATE]]),"",ROW(Mat_Info[[#This Row],[NUM]])-ROW($A$19))</f>
        <v/>
      </c>
      <c r="B21" s="46"/>
      <c r="C21" s="128"/>
      <c r="D21" s="129"/>
      <c r="E21" s="128"/>
      <c r="F21" s="121"/>
      <c r="G21" s="121"/>
      <c r="H21" s="139">
        <f>SUM(Mat_Info[[#This Row],[MONTANT CAF REALISE ]:[MONTANT DD ET AUTRES TAXES HTVA]])</f>
        <v>0</v>
      </c>
      <c r="I21" s="35"/>
      <c r="J21" s="119"/>
      <c r="K21" s="117">
        <f>IF(Mat_Info[[#This Row],[MOTIF]]="",0,Mat_Info[[#This Row],[MONTANT CAF REALISE ]])</f>
        <v>0</v>
      </c>
      <c r="L21" s="52">
        <f>IF(Mat_Info[[#This Row],[MOTIF]]="",0,Mat_Info[[#This Row],[MONTANT DD ET AUTRES TAXES HTVA]])</f>
        <v>0</v>
      </c>
      <c r="M21" s="53">
        <f>SUM(Mat_Info[[#This Row],[MONTANT CAF REJETE]:[MONTANT DD ET AUTRES TAXES HTVA REJETE]])</f>
        <v>0</v>
      </c>
      <c r="N21" s="54"/>
      <c r="O21" s="51"/>
      <c r="P21" s="49">
        <f>Mat_Info[[#This Row],[COÛT TOTAL REALISE]]-Mat_Info[[#This Row],[COÛT TOTAL REJET]]</f>
        <v>0</v>
      </c>
    </row>
    <row r="22" spans="1:16" ht="15.75" thickBot="1">
      <c r="A22" s="218" t="str">
        <f>IF(ISBLANK(Mat_Info[[#This Row],[DATE]]),"",ROW(Mat_Info[[#This Row],[NUM]])-ROW($A$19))</f>
        <v/>
      </c>
      <c r="B22" s="46"/>
      <c r="C22" s="128"/>
      <c r="D22" s="129"/>
      <c r="E22" s="128"/>
      <c r="F22" s="121"/>
      <c r="G22" s="121"/>
      <c r="H22" s="139">
        <f>SUM(Mat_Info[[#This Row],[MONTANT CAF REALISE ]:[MONTANT DD ET AUTRES TAXES HTVA]])</f>
        <v>0</v>
      </c>
      <c r="I22" s="35"/>
      <c r="J22" s="119"/>
      <c r="K22" s="55">
        <f>IF(Mat_Info[[#This Row],[MOTIF]]="",0,Mat_Info[[#This Row],[MONTANT CAF REALISE ]])</f>
        <v>0</v>
      </c>
      <c r="L22" s="55">
        <f>IF(Mat_Info[[#This Row],[MOTIF]]="",0,Mat_Info[[#This Row],[MONTANT DD ET AUTRES TAXES HTVA]])</f>
        <v>0</v>
      </c>
      <c r="M22" s="56">
        <f>SUM(Mat_Info[[#This Row],[MONTANT CAF REJETE]:[MONTANT DD ET AUTRES TAXES HTVA REJETE]])</f>
        <v>0</v>
      </c>
      <c r="N22" s="54"/>
      <c r="O22" s="51"/>
      <c r="P22" s="49">
        <f>Mat_Info[[#This Row],[COÛT TOTAL REALISE]]-Mat_Info[[#This Row],[COÛT TOTAL REJET]]</f>
        <v>0</v>
      </c>
    </row>
    <row r="23" spans="1:16" ht="15.75" thickBot="1">
      <c r="A23" s="218" t="str">
        <f>IF(ISBLANK(Mat_Info[[#This Row],[DATE]]),"",ROW(Mat_Info[[#This Row],[NUM]])-ROW($A$19))</f>
        <v/>
      </c>
      <c r="B23" s="46"/>
      <c r="C23" s="128"/>
      <c r="D23" s="129"/>
      <c r="E23" s="128"/>
      <c r="F23" s="121"/>
      <c r="G23" s="121"/>
      <c r="H23" s="139">
        <f>SUM(Mat_Info[[#This Row],[MONTANT CAF REALISE ]:[MONTANT DD ET AUTRES TAXES HTVA]])</f>
        <v>0</v>
      </c>
      <c r="I23" s="35"/>
      <c r="J23" s="119"/>
      <c r="K23" s="55">
        <f>IF(Mat_Info[[#This Row],[MOTIF]]="",0,Mat_Info[[#This Row],[MONTANT CAF REALISE ]])</f>
        <v>0</v>
      </c>
      <c r="L23" s="55">
        <f>IF(Mat_Info[[#This Row],[MOTIF]]="",0,Mat_Info[[#This Row],[MONTANT DD ET AUTRES TAXES HTVA]])</f>
        <v>0</v>
      </c>
      <c r="M23" s="56">
        <f>SUM(Mat_Info[[#This Row],[MONTANT CAF REJETE]:[MONTANT DD ET AUTRES TAXES HTVA REJETE]])</f>
        <v>0</v>
      </c>
      <c r="N23" s="54"/>
      <c r="O23" s="51"/>
      <c r="P23" s="49">
        <f>Mat_Info[[#This Row],[COÛT TOTAL REALISE]]-Mat_Info[[#This Row],[COÛT TOTAL REJET]]</f>
        <v>0</v>
      </c>
    </row>
    <row r="24" spans="1:16" ht="15.75" thickBot="1">
      <c r="A24" s="218" t="str">
        <f>IF(ISBLANK(Mat_Info[[#This Row],[DATE]]),"",ROW(Mat_Info[[#This Row],[NUM]])-ROW($A$19))</f>
        <v/>
      </c>
      <c r="B24" s="46"/>
      <c r="C24" s="128"/>
      <c r="D24" s="129"/>
      <c r="E24" s="128"/>
      <c r="F24" s="121"/>
      <c r="G24" s="121"/>
      <c r="H24" s="139">
        <f>SUM(Mat_Info[[#This Row],[MONTANT CAF REALISE ]:[MONTANT DD ET AUTRES TAXES HTVA]])</f>
        <v>0</v>
      </c>
      <c r="I24" s="35"/>
      <c r="J24" s="119"/>
      <c r="K24" s="55">
        <f>IF(Mat_Info[[#This Row],[MOTIF]]="",0,Mat_Info[[#This Row],[MONTANT CAF REALISE ]])</f>
        <v>0</v>
      </c>
      <c r="L24" s="55">
        <f>IF(Mat_Info[[#This Row],[MOTIF]]="",0,Mat_Info[[#This Row],[MONTANT DD ET AUTRES TAXES HTVA]])</f>
        <v>0</v>
      </c>
      <c r="M24" s="56">
        <f>SUM(Mat_Info[[#This Row],[MONTANT CAF REJETE]:[MONTANT DD ET AUTRES TAXES HTVA REJETE]])</f>
        <v>0</v>
      </c>
      <c r="N24" s="54"/>
      <c r="O24" s="51"/>
      <c r="P24" s="49">
        <f>Mat_Info[[#This Row],[COÛT TOTAL REALISE]]-Mat_Info[[#This Row],[COÛT TOTAL REJET]]</f>
        <v>0</v>
      </c>
    </row>
    <row r="25" spans="1:16" ht="15.75" thickBot="1">
      <c r="A25" s="218" t="str">
        <f>IF(ISBLANK(Mat_Info[[#This Row],[DATE]]),"",ROW(Mat_Info[[#This Row],[NUM]])-ROW($A$19))</f>
        <v/>
      </c>
      <c r="B25" s="46"/>
      <c r="C25" s="128"/>
      <c r="D25" s="129"/>
      <c r="E25" s="128"/>
      <c r="F25" s="121"/>
      <c r="G25" s="121"/>
      <c r="H25" s="139">
        <f>SUM(Mat_Info[[#This Row],[MONTANT CAF REALISE ]:[MONTANT DD ET AUTRES TAXES HTVA]])</f>
        <v>0</v>
      </c>
      <c r="I25" s="35"/>
      <c r="J25" s="119"/>
      <c r="K25" s="55">
        <f>IF(Mat_Info[[#This Row],[MOTIF]]="",0,Mat_Info[[#This Row],[MONTANT CAF REALISE ]])</f>
        <v>0</v>
      </c>
      <c r="L25" s="55">
        <f>IF(Mat_Info[[#This Row],[MOTIF]]="",0,Mat_Info[[#This Row],[MONTANT DD ET AUTRES TAXES HTVA]])</f>
        <v>0</v>
      </c>
      <c r="M25" s="56">
        <f>SUM(Mat_Info[[#This Row],[MONTANT CAF REJETE]:[MONTANT DD ET AUTRES TAXES HTVA REJETE]])</f>
        <v>0</v>
      </c>
      <c r="N25" s="54"/>
      <c r="O25" s="51"/>
      <c r="P25" s="49">
        <f>Mat_Info[[#This Row],[COÛT TOTAL REALISE]]-Mat_Info[[#This Row],[COÛT TOTAL REJET]]</f>
        <v>0</v>
      </c>
    </row>
    <row r="26" spans="1:16" ht="15.75" thickBot="1">
      <c r="A26" s="218" t="str">
        <f>IF(ISBLANK(Mat_Info[[#This Row],[DATE]]),"",ROW(Mat_Info[[#This Row],[NUM]])-ROW($A$19))</f>
        <v/>
      </c>
      <c r="B26" s="46"/>
      <c r="C26" s="128"/>
      <c r="D26" s="129"/>
      <c r="E26" s="128"/>
      <c r="F26" s="121"/>
      <c r="G26" s="121"/>
      <c r="H26" s="139">
        <f>SUM(Mat_Info[[#This Row],[MONTANT CAF REALISE ]:[MONTANT DD ET AUTRES TAXES HTVA]])</f>
        <v>0</v>
      </c>
      <c r="I26" s="35"/>
      <c r="J26" s="119"/>
      <c r="K26" s="55">
        <f>IF(Mat_Info[[#This Row],[MOTIF]]="",0,Mat_Info[[#This Row],[MONTANT CAF REALISE ]])</f>
        <v>0</v>
      </c>
      <c r="L26" s="55">
        <f>IF(Mat_Info[[#This Row],[MOTIF]]="",0,Mat_Info[[#This Row],[MONTANT DD ET AUTRES TAXES HTVA]])</f>
        <v>0</v>
      </c>
      <c r="M26" s="56">
        <f>SUM(Mat_Info[[#This Row],[MONTANT CAF REJETE]:[MONTANT DD ET AUTRES TAXES HTVA REJETE]])</f>
        <v>0</v>
      </c>
      <c r="N26" s="54"/>
      <c r="O26" s="51"/>
      <c r="P26" s="49">
        <f>Mat_Info[[#This Row],[COÛT TOTAL REALISE]]-Mat_Info[[#This Row],[COÛT TOTAL REJET]]</f>
        <v>0</v>
      </c>
    </row>
    <row r="27" spans="1:16" ht="15.75" thickBot="1">
      <c r="A27" s="218" t="str">
        <f>IF(ISBLANK(Mat_Info[[#This Row],[DATE]]),"",ROW(Mat_Info[[#This Row],[NUM]])-ROW($A$19))</f>
        <v/>
      </c>
      <c r="B27" s="46"/>
      <c r="C27" s="128"/>
      <c r="D27" s="129"/>
      <c r="E27" s="128"/>
      <c r="F27" s="121"/>
      <c r="G27" s="121"/>
      <c r="H27" s="139">
        <f>SUM(Mat_Info[[#This Row],[MONTANT CAF REALISE ]:[MONTANT DD ET AUTRES TAXES HTVA]])</f>
        <v>0</v>
      </c>
      <c r="I27" s="35"/>
      <c r="J27" s="119"/>
      <c r="K27" s="55">
        <f>IF(Mat_Info[[#This Row],[MOTIF]]="",0,Mat_Info[[#This Row],[MONTANT CAF REALISE ]])</f>
        <v>0</v>
      </c>
      <c r="L27" s="55">
        <f>IF(Mat_Info[[#This Row],[MOTIF]]="",0,Mat_Info[[#This Row],[MONTANT DD ET AUTRES TAXES HTVA]])</f>
        <v>0</v>
      </c>
      <c r="M27" s="56">
        <f>SUM(Mat_Info[[#This Row],[MONTANT CAF REJETE]:[MONTANT DD ET AUTRES TAXES HTVA REJETE]])</f>
        <v>0</v>
      </c>
      <c r="N27" s="54"/>
      <c r="O27" s="51"/>
      <c r="P27" s="49">
        <f>Mat_Info[[#This Row],[COÛT TOTAL REALISE]]-Mat_Info[[#This Row],[COÛT TOTAL REJET]]</f>
        <v>0</v>
      </c>
    </row>
    <row r="28" spans="1:16" ht="15.75" thickBot="1">
      <c r="A28" s="218" t="str">
        <f>IF(ISBLANK(Mat_Info[[#This Row],[DATE]]),"",ROW(Mat_Info[[#This Row],[NUM]])-ROW($A$19))</f>
        <v/>
      </c>
      <c r="B28" s="46"/>
      <c r="C28" s="128"/>
      <c r="D28" s="129"/>
      <c r="E28" s="128"/>
      <c r="F28" s="121"/>
      <c r="G28" s="121"/>
      <c r="H28" s="139">
        <f>SUM(Mat_Info[[#This Row],[MONTANT CAF REALISE ]:[MONTANT DD ET AUTRES TAXES HTVA]])</f>
        <v>0</v>
      </c>
      <c r="I28" s="35"/>
      <c r="J28" s="119"/>
      <c r="K28" s="55">
        <f>IF(Mat_Info[[#This Row],[MOTIF]]="",0,Mat_Info[[#This Row],[MONTANT CAF REALISE ]])</f>
        <v>0</v>
      </c>
      <c r="L28" s="55">
        <f>IF(Mat_Info[[#This Row],[MOTIF]]="",0,Mat_Info[[#This Row],[MONTANT DD ET AUTRES TAXES HTVA]])</f>
        <v>0</v>
      </c>
      <c r="M28" s="56">
        <f>SUM(Mat_Info[[#This Row],[MONTANT CAF REJETE]:[MONTANT DD ET AUTRES TAXES HTVA REJETE]])</f>
        <v>0</v>
      </c>
      <c r="N28" s="54"/>
      <c r="O28" s="51"/>
      <c r="P28" s="49">
        <f>Mat_Info[[#This Row],[COÛT TOTAL REALISE]]-Mat_Info[[#This Row],[COÛT TOTAL REJET]]</f>
        <v>0</v>
      </c>
    </row>
    <row r="29" spans="1:16" ht="15.75" thickBot="1">
      <c r="A29" s="218" t="str">
        <f>IF(ISBLANK(Mat_Info[[#This Row],[DATE]]),"",ROW(Mat_Info[[#This Row],[NUM]])-ROW($A$19))</f>
        <v/>
      </c>
      <c r="B29" s="46"/>
      <c r="C29" s="128"/>
      <c r="D29" s="129"/>
      <c r="E29" s="128"/>
      <c r="F29" s="121"/>
      <c r="G29" s="121"/>
      <c r="H29" s="139">
        <f>SUM(Mat_Info[[#This Row],[MONTANT CAF REALISE ]:[MONTANT DD ET AUTRES TAXES HTVA]])</f>
        <v>0</v>
      </c>
      <c r="I29" s="35"/>
      <c r="J29" s="119"/>
      <c r="K29" s="55">
        <f>IF(Mat_Info[[#This Row],[MOTIF]]="",0,Mat_Info[[#This Row],[MONTANT CAF REALISE ]])</f>
        <v>0</v>
      </c>
      <c r="L29" s="55">
        <f>IF(Mat_Info[[#This Row],[MOTIF]]="",0,Mat_Info[[#This Row],[MONTANT DD ET AUTRES TAXES HTVA]])</f>
        <v>0</v>
      </c>
      <c r="M29" s="56">
        <f>SUM(Mat_Info[[#This Row],[MONTANT CAF REJETE]:[MONTANT DD ET AUTRES TAXES HTVA REJETE]])</f>
        <v>0</v>
      </c>
      <c r="N29" s="54"/>
      <c r="O29" s="51"/>
      <c r="P29" s="49">
        <f>Mat_Info[[#This Row],[COÛT TOTAL REALISE]]-Mat_Info[[#This Row],[COÛT TOTAL REJET]]</f>
        <v>0</v>
      </c>
    </row>
    <row r="30" spans="1:16" ht="15.75" thickBot="1">
      <c r="A30" s="218" t="str">
        <f>IF(ISBLANK(Mat_Info[[#This Row],[DATE]]),"",ROW(Mat_Info[[#This Row],[NUM]])-ROW($A$19))</f>
        <v/>
      </c>
      <c r="B30" s="46"/>
      <c r="C30" s="128"/>
      <c r="D30" s="129"/>
      <c r="E30" s="128"/>
      <c r="F30" s="121"/>
      <c r="G30" s="121"/>
      <c r="H30" s="139">
        <f>SUM(Mat_Info[[#This Row],[MONTANT CAF REALISE ]:[MONTANT DD ET AUTRES TAXES HTVA]])</f>
        <v>0</v>
      </c>
      <c r="I30" s="35"/>
      <c r="J30" s="119"/>
      <c r="K30" s="55">
        <f>IF(Mat_Info[[#This Row],[MOTIF]]="",0,Mat_Info[[#This Row],[MONTANT CAF REALISE ]])</f>
        <v>0</v>
      </c>
      <c r="L30" s="55">
        <f>IF(Mat_Info[[#This Row],[MOTIF]]="",0,Mat_Info[[#This Row],[MONTANT DD ET AUTRES TAXES HTVA]])</f>
        <v>0</v>
      </c>
      <c r="M30" s="56">
        <f>SUM(Mat_Info[[#This Row],[MONTANT CAF REJETE]:[MONTANT DD ET AUTRES TAXES HTVA REJETE]])</f>
        <v>0</v>
      </c>
      <c r="N30" s="54"/>
      <c r="O30" s="51"/>
      <c r="P30" s="49">
        <f>Mat_Info[[#This Row],[COÛT TOTAL REALISE]]-Mat_Info[[#This Row],[COÛT TOTAL REJET]]</f>
        <v>0</v>
      </c>
    </row>
    <row r="31" spans="1:16" ht="15.75" thickBot="1">
      <c r="A31" s="218" t="str">
        <f>IF(ISBLANK(Mat_Info[[#This Row],[DATE]]),"",ROW(Mat_Info[[#This Row],[NUM]])-ROW($A$19))</f>
        <v/>
      </c>
      <c r="B31" s="46"/>
      <c r="C31" s="128"/>
      <c r="D31" s="129"/>
      <c r="E31" s="128"/>
      <c r="F31" s="121"/>
      <c r="G31" s="121"/>
      <c r="H31" s="139">
        <f>SUM(Mat_Info[[#This Row],[MONTANT CAF REALISE ]:[MONTANT DD ET AUTRES TAXES HTVA]])</f>
        <v>0</v>
      </c>
      <c r="I31" s="35"/>
      <c r="J31" s="119"/>
      <c r="K31" s="55">
        <f>IF(Mat_Info[[#This Row],[MOTIF]]="",0,Mat_Info[[#This Row],[MONTANT CAF REALISE ]])</f>
        <v>0</v>
      </c>
      <c r="L31" s="55">
        <f>IF(Mat_Info[[#This Row],[MOTIF]]="",0,Mat_Info[[#This Row],[MONTANT DD ET AUTRES TAXES HTVA]])</f>
        <v>0</v>
      </c>
      <c r="M31" s="56">
        <f>SUM(Mat_Info[[#This Row],[MONTANT CAF REJETE]:[MONTANT DD ET AUTRES TAXES HTVA REJETE]])</f>
        <v>0</v>
      </c>
      <c r="N31" s="54"/>
      <c r="O31" s="51"/>
      <c r="P31" s="49">
        <f>Mat_Info[[#This Row],[COÛT TOTAL REALISE]]-Mat_Info[[#This Row],[COÛT TOTAL REJET]]</f>
        <v>0</v>
      </c>
    </row>
    <row r="32" spans="1:16" ht="15.75" thickBot="1">
      <c r="A32" s="218" t="str">
        <f>IF(ISBLANK(Mat_Info[[#This Row],[DATE]]),"",ROW(Mat_Info[[#This Row],[NUM]])-ROW($A$19))</f>
        <v/>
      </c>
      <c r="B32" s="46"/>
      <c r="C32" s="128"/>
      <c r="D32" s="129"/>
      <c r="E32" s="128"/>
      <c r="F32" s="121"/>
      <c r="G32" s="121"/>
      <c r="H32" s="139">
        <f>SUM(Mat_Info[[#This Row],[MONTANT CAF REALISE ]:[MONTANT DD ET AUTRES TAXES HTVA]])</f>
        <v>0</v>
      </c>
      <c r="I32" s="35"/>
      <c r="J32" s="119"/>
      <c r="K32" s="55">
        <f>IF(Mat_Info[[#This Row],[MOTIF]]="",0,Mat_Info[[#This Row],[MONTANT CAF REALISE ]])</f>
        <v>0</v>
      </c>
      <c r="L32" s="55">
        <f>IF(Mat_Info[[#This Row],[MOTIF]]="",0,Mat_Info[[#This Row],[MONTANT DD ET AUTRES TAXES HTVA]])</f>
        <v>0</v>
      </c>
      <c r="M32" s="56">
        <f>SUM(Mat_Info[[#This Row],[MONTANT CAF REJETE]:[MONTANT DD ET AUTRES TAXES HTVA REJETE]])</f>
        <v>0</v>
      </c>
      <c r="N32" s="54"/>
      <c r="O32" s="51"/>
      <c r="P32" s="49">
        <f>Mat_Info[[#This Row],[COÛT TOTAL REALISE]]-Mat_Info[[#This Row],[COÛT TOTAL REJET]]</f>
        <v>0</v>
      </c>
    </row>
    <row r="33" spans="1:16" ht="15.75" thickBot="1">
      <c r="A33" s="218" t="str">
        <f>IF(ISBLANK(Mat_Info[[#This Row],[DATE]]),"",ROW(Mat_Info[[#This Row],[NUM]])-ROW($A$19))</f>
        <v/>
      </c>
      <c r="B33" s="46"/>
      <c r="C33" s="128"/>
      <c r="D33" s="129"/>
      <c r="E33" s="128"/>
      <c r="F33" s="121"/>
      <c r="G33" s="121"/>
      <c r="H33" s="139">
        <f>SUM(Mat_Info[[#This Row],[MONTANT CAF REALISE ]:[MONTANT DD ET AUTRES TAXES HTVA]])</f>
        <v>0</v>
      </c>
      <c r="I33" s="35"/>
      <c r="J33" s="119"/>
      <c r="K33" s="55">
        <f>IF(Mat_Info[[#This Row],[MOTIF]]="",0,Mat_Info[[#This Row],[MONTANT CAF REALISE ]])</f>
        <v>0</v>
      </c>
      <c r="L33" s="55">
        <f>IF(Mat_Info[[#This Row],[MOTIF]]="",0,Mat_Info[[#This Row],[MONTANT DD ET AUTRES TAXES HTVA]])</f>
        <v>0</v>
      </c>
      <c r="M33" s="56">
        <f>SUM(Mat_Info[[#This Row],[MONTANT CAF REJETE]:[MONTANT DD ET AUTRES TAXES HTVA REJETE]])</f>
        <v>0</v>
      </c>
      <c r="N33" s="54"/>
      <c r="O33" s="51"/>
      <c r="P33" s="49">
        <f>Mat_Info[[#This Row],[COÛT TOTAL REALISE]]-Mat_Info[[#This Row],[COÛT TOTAL REJET]]</f>
        <v>0</v>
      </c>
    </row>
    <row r="34" spans="1:16" ht="15.75" thickBot="1">
      <c r="A34" s="218" t="str">
        <f>IF(ISBLANK(Mat_Info[[#This Row],[DATE]]),"",ROW(Mat_Info[[#This Row],[NUM]])-ROW($A$19))</f>
        <v/>
      </c>
      <c r="B34" s="46"/>
      <c r="C34" s="128"/>
      <c r="D34" s="129"/>
      <c r="E34" s="128"/>
      <c r="F34" s="121"/>
      <c r="G34" s="121"/>
      <c r="H34" s="139">
        <f>SUM(Mat_Info[[#This Row],[MONTANT CAF REALISE ]:[MONTANT DD ET AUTRES TAXES HTVA]])</f>
        <v>0</v>
      </c>
      <c r="I34" s="35"/>
      <c r="J34" s="119"/>
      <c r="K34" s="55">
        <f>IF(Mat_Info[[#This Row],[MOTIF]]="",0,Mat_Info[[#This Row],[MONTANT CAF REALISE ]])</f>
        <v>0</v>
      </c>
      <c r="L34" s="55">
        <f>IF(Mat_Info[[#This Row],[MOTIF]]="",0,Mat_Info[[#This Row],[MONTANT DD ET AUTRES TAXES HTVA]])</f>
        <v>0</v>
      </c>
      <c r="M34" s="56">
        <f>SUM(Mat_Info[[#This Row],[MONTANT CAF REJETE]:[MONTANT DD ET AUTRES TAXES HTVA REJETE]])</f>
        <v>0</v>
      </c>
      <c r="N34" s="54"/>
      <c r="O34" s="51"/>
      <c r="P34" s="49">
        <f>Mat_Info[[#This Row],[COÛT TOTAL REALISE]]-Mat_Info[[#This Row],[COÛT TOTAL REJET]]</f>
        <v>0</v>
      </c>
    </row>
    <row r="35" spans="1:16" ht="15.75" thickBot="1">
      <c r="A35" s="218" t="str">
        <f>IF(ISBLANK(Mat_Info[[#This Row],[DATE]]),"",ROW(Mat_Info[[#This Row],[NUM]])-ROW($A$19))</f>
        <v/>
      </c>
      <c r="B35" s="46"/>
      <c r="C35" s="128"/>
      <c r="D35" s="129"/>
      <c r="E35" s="128"/>
      <c r="F35" s="121"/>
      <c r="G35" s="121"/>
      <c r="H35" s="139">
        <f>SUM(Mat_Info[[#This Row],[MONTANT CAF REALISE ]:[MONTANT DD ET AUTRES TAXES HTVA]])</f>
        <v>0</v>
      </c>
      <c r="I35" s="35"/>
      <c r="J35" s="119"/>
      <c r="K35" s="55">
        <f>IF(Mat_Info[[#This Row],[MOTIF]]="",0,Mat_Info[[#This Row],[MONTANT CAF REALISE ]])</f>
        <v>0</v>
      </c>
      <c r="L35" s="55">
        <f>IF(Mat_Info[[#This Row],[MOTIF]]="",0,Mat_Info[[#This Row],[MONTANT DD ET AUTRES TAXES HTVA]])</f>
        <v>0</v>
      </c>
      <c r="M35" s="56">
        <f>SUM(Mat_Info[[#This Row],[MONTANT CAF REJETE]:[MONTANT DD ET AUTRES TAXES HTVA REJETE]])</f>
        <v>0</v>
      </c>
      <c r="N35" s="54"/>
      <c r="O35" s="51"/>
      <c r="P35" s="49">
        <f>Mat_Info[[#This Row],[COÛT TOTAL REALISE]]-Mat_Info[[#This Row],[COÛT TOTAL REJET]]</f>
        <v>0</v>
      </c>
    </row>
    <row r="36" spans="1:16" ht="15.75" thickBot="1">
      <c r="A36" s="218" t="str">
        <f>IF(ISBLANK(Mat_Info[[#This Row],[DATE]]),"",ROW(Mat_Info[[#This Row],[NUM]])-ROW($A$19))</f>
        <v/>
      </c>
      <c r="B36" s="46"/>
      <c r="C36" s="128"/>
      <c r="D36" s="129"/>
      <c r="E36" s="128"/>
      <c r="F36" s="121"/>
      <c r="G36" s="121"/>
      <c r="H36" s="139">
        <f>SUM(Mat_Info[[#This Row],[MONTANT CAF REALISE ]:[MONTANT DD ET AUTRES TAXES HTVA]])</f>
        <v>0</v>
      </c>
      <c r="I36" s="35"/>
      <c r="J36" s="119"/>
      <c r="K36" s="55">
        <f>IF(Mat_Info[[#This Row],[MOTIF]]="",0,Mat_Info[[#This Row],[MONTANT CAF REALISE ]])</f>
        <v>0</v>
      </c>
      <c r="L36" s="55">
        <f>IF(Mat_Info[[#This Row],[MOTIF]]="",0,Mat_Info[[#This Row],[MONTANT DD ET AUTRES TAXES HTVA]])</f>
        <v>0</v>
      </c>
      <c r="M36" s="56">
        <f>SUM(Mat_Info[[#This Row],[MONTANT CAF REJETE]:[MONTANT DD ET AUTRES TAXES HTVA REJETE]])</f>
        <v>0</v>
      </c>
      <c r="N36" s="54"/>
      <c r="O36" s="51"/>
      <c r="P36" s="49">
        <f>Mat_Info[[#This Row],[COÛT TOTAL REALISE]]-Mat_Info[[#This Row],[COÛT TOTAL REJET]]</f>
        <v>0</v>
      </c>
    </row>
    <row r="37" spans="1:16" ht="15.75" thickBot="1">
      <c r="A37" s="218" t="str">
        <f>IF(ISBLANK(Mat_Info[[#This Row],[DATE]]),"",ROW(Mat_Info[[#This Row],[NUM]])-ROW($A$19))</f>
        <v/>
      </c>
      <c r="B37" s="46"/>
      <c r="C37" s="128"/>
      <c r="D37" s="129"/>
      <c r="E37" s="128"/>
      <c r="F37" s="121"/>
      <c r="G37" s="121"/>
      <c r="H37" s="139">
        <f>SUM(Mat_Info[[#This Row],[MONTANT CAF REALISE ]:[MONTANT DD ET AUTRES TAXES HTVA]])</f>
        <v>0</v>
      </c>
      <c r="I37" s="35"/>
      <c r="J37" s="119"/>
      <c r="K37" s="55">
        <f>IF(Mat_Info[[#This Row],[MOTIF]]="",0,Mat_Info[[#This Row],[MONTANT CAF REALISE ]])</f>
        <v>0</v>
      </c>
      <c r="L37" s="55">
        <f>IF(Mat_Info[[#This Row],[MOTIF]]="",0,Mat_Info[[#This Row],[MONTANT DD ET AUTRES TAXES HTVA]])</f>
        <v>0</v>
      </c>
      <c r="M37" s="56">
        <f>SUM(Mat_Info[[#This Row],[MONTANT CAF REJETE]:[MONTANT DD ET AUTRES TAXES HTVA REJETE]])</f>
        <v>0</v>
      </c>
      <c r="N37" s="54"/>
      <c r="O37" s="51"/>
      <c r="P37" s="49">
        <f>Mat_Info[[#This Row],[COÛT TOTAL REALISE]]-Mat_Info[[#This Row],[COÛT TOTAL REJET]]</f>
        <v>0</v>
      </c>
    </row>
    <row r="38" spans="1:16" ht="15.75" thickBot="1">
      <c r="A38" s="218" t="str">
        <f>IF(ISBLANK(Mat_Info[[#This Row],[DATE]]),"",ROW(Mat_Info[[#This Row],[NUM]])-ROW($A$19))</f>
        <v/>
      </c>
      <c r="B38" s="46"/>
      <c r="C38" s="128"/>
      <c r="D38" s="129"/>
      <c r="E38" s="128"/>
      <c r="F38" s="121"/>
      <c r="G38" s="121"/>
      <c r="H38" s="139">
        <f>SUM(Mat_Info[[#This Row],[MONTANT CAF REALISE ]:[MONTANT DD ET AUTRES TAXES HTVA]])</f>
        <v>0</v>
      </c>
      <c r="I38" s="35"/>
      <c r="J38" s="119"/>
      <c r="K38" s="55">
        <f>IF(Mat_Info[[#This Row],[MOTIF]]="",0,Mat_Info[[#This Row],[MONTANT CAF REALISE ]])</f>
        <v>0</v>
      </c>
      <c r="L38" s="55">
        <f>IF(Mat_Info[[#This Row],[MOTIF]]="",0,Mat_Info[[#This Row],[MONTANT DD ET AUTRES TAXES HTVA]])</f>
        <v>0</v>
      </c>
      <c r="M38" s="56">
        <f>SUM(Mat_Info[[#This Row],[MONTANT CAF REJETE]:[MONTANT DD ET AUTRES TAXES HTVA REJETE]])</f>
        <v>0</v>
      </c>
      <c r="N38" s="54"/>
      <c r="O38" s="51"/>
      <c r="P38" s="49">
        <f>Mat_Info[[#This Row],[COÛT TOTAL REALISE]]-Mat_Info[[#This Row],[COÛT TOTAL REJET]]</f>
        <v>0</v>
      </c>
    </row>
    <row r="39" spans="1:16" ht="15.75" thickBot="1">
      <c r="A39" s="218" t="str">
        <f>IF(ISBLANK(Mat_Info[[#This Row],[DATE]]),"",ROW(Mat_Info[[#This Row],[NUM]])-ROW($A$19))</f>
        <v/>
      </c>
      <c r="B39" s="46"/>
      <c r="C39" s="128"/>
      <c r="D39" s="129"/>
      <c r="E39" s="128"/>
      <c r="F39" s="121"/>
      <c r="G39" s="121"/>
      <c r="H39" s="139">
        <f>SUM(Mat_Info[[#This Row],[MONTANT CAF REALISE ]:[MONTANT DD ET AUTRES TAXES HTVA]])</f>
        <v>0</v>
      </c>
      <c r="I39" s="35"/>
      <c r="J39" s="119"/>
      <c r="K39" s="55">
        <f>IF(Mat_Info[[#This Row],[MOTIF]]="",0,Mat_Info[[#This Row],[MONTANT CAF REALISE ]])</f>
        <v>0</v>
      </c>
      <c r="L39" s="55">
        <f>IF(Mat_Info[[#This Row],[MOTIF]]="",0,Mat_Info[[#This Row],[MONTANT DD ET AUTRES TAXES HTVA]])</f>
        <v>0</v>
      </c>
      <c r="M39" s="56">
        <f>SUM(Mat_Info[[#This Row],[MONTANT CAF REJETE]:[MONTANT DD ET AUTRES TAXES HTVA REJETE]])</f>
        <v>0</v>
      </c>
      <c r="N39" s="54"/>
      <c r="O39" s="51"/>
      <c r="P39" s="49">
        <f>Mat_Info[[#This Row],[COÛT TOTAL REALISE]]-Mat_Info[[#This Row],[COÛT TOTAL REJET]]</f>
        <v>0</v>
      </c>
    </row>
    <row r="40" spans="1:16" ht="15.75" thickBot="1">
      <c r="A40" s="218" t="str">
        <f>IF(ISBLANK(Mat_Info[[#This Row],[DATE]]),"",ROW(Mat_Info[[#This Row],[NUM]])-ROW($A$19))</f>
        <v/>
      </c>
      <c r="B40" s="46"/>
      <c r="C40" s="128"/>
      <c r="D40" s="129"/>
      <c r="E40" s="128"/>
      <c r="F40" s="121"/>
      <c r="G40" s="121"/>
      <c r="H40" s="139">
        <f>SUM(Mat_Info[[#This Row],[MONTANT CAF REALISE ]:[MONTANT DD ET AUTRES TAXES HTVA]])</f>
        <v>0</v>
      </c>
      <c r="I40" s="35"/>
      <c r="J40" s="119"/>
      <c r="K40" s="55">
        <f>IF(Mat_Info[[#This Row],[MOTIF]]="",0,Mat_Info[[#This Row],[MONTANT CAF REALISE ]])</f>
        <v>0</v>
      </c>
      <c r="L40" s="55">
        <f>IF(Mat_Info[[#This Row],[MOTIF]]="",0,Mat_Info[[#This Row],[MONTANT DD ET AUTRES TAXES HTVA]])</f>
        <v>0</v>
      </c>
      <c r="M40" s="56">
        <f>SUM(Mat_Info[[#This Row],[MONTANT CAF REJETE]:[MONTANT DD ET AUTRES TAXES HTVA REJETE]])</f>
        <v>0</v>
      </c>
      <c r="N40" s="54"/>
      <c r="O40" s="51"/>
      <c r="P40" s="49">
        <f>Mat_Info[[#This Row],[COÛT TOTAL REALISE]]-Mat_Info[[#This Row],[COÛT TOTAL REJET]]</f>
        <v>0</v>
      </c>
    </row>
    <row r="41" spans="1:16" ht="15.75" thickBot="1">
      <c r="A41" s="218" t="str">
        <f>IF(ISBLANK(Mat_Info[[#This Row],[DATE]]),"",ROW(Mat_Info[[#This Row],[NUM]])-ROW($A$19))</f>
        <v/>
      </c>
      <c r="B41" s="46"/>
      <c r="C41" s="128"/>
      <c r="D41" s="129"/>
      <c r="E41" s="128"/>
      <c r="F41" s="121"/>
      <c r="G41" s="121"/>
      <c r="H41" s="139">
        <f>SUM(Mat_Info[[#This Row],[MONTANT CAF REALISE ]:[MONTANT DD ET AUTRES TAXES HTVA]])</f>
        <v>0</v>
      </c>
      <c r="I41" s="35"/>
      <c r="J41" s="119"/>
      <c r="K41" s="55">
        <f>IF(Mat_Info[[#This Row],[MOTIF]]="",0,Mat_Info[[#This Row],[MONTANT CAF REALISE ]])</f>
        <v>0</v>
      </c>
      <c r="L41" s="55">
        <f>IF(Mat_Info[[#This Row],[MOTIF]]="",0,Mat_Info[[#This Row],[MONTANT DD ET AUTRES TAXES HTVA]])</f>
        <v>0</v>
      </c>
      <c r="M41" s="56">
        <f>SUM(Mat_Info[[#This Row],[MONTANT CAF REJETE]:[MONTANT DD ET AUTRES TAXES HTVA REJETE]])</f>
        <v>0</v>
      </c>
      <c r="N41" s="54"/>
      <c r="O41" s="51"/>
      <c r="P41" s="49">
        <f>Mat_Info[[#This Row],[COÛT TOTAL REALISE]]-Mat_Info[[#This Row],[COÛT TOTAL REJET]]</f>
        <v>0</v>
      </c>
    </row>
    <row r="42" spans="1:16" ht="15.75" thickBot="1">
      <c r="A42" s="218" t="str">
        <f>IF(ISBLANK(Mat_Info[[#This Row],[DATE]]),"",ROW(Mat_Info[[#This Row],[NUM]])-ROW($A$19))</f>
        <v/>
      </c>
      <c r="B42" s="46"/>
      <c r="C42" s="128"/>
      <c r="D42" s="129"/>
      <c r="E42" s="128"/>
      <c r="F42" s="121"/>
      <c r="G42" s="121"/>
      <c r="H42" s="139">
        <f>SUM(Mat_Info[[#This Row],[MONTANT CAF REALISE ]:[MONTANT DD ET AUTRES TAXES HTVA]])</f>
        <v>0</v>
      </c>
      <c r="I42" s="35"/>
      <c r="J42" s="119"/>
      <c r="K42" s="55">
        <f>IF(Mat_Info[[#This Row],[MOTIF]]="",0,Mat_Info[[#This Row],[MONTANT CAF REALISE ]])</f>
        <v>0</v>
      </c>
      <c r="L42" s="55">
        <f>IF(Mat_Info[[#This Row],[MOTIF]]="",0,Mat_Info[[#This Row],[MONTANT DD ET AUTRES TAXES HTVA]])</f>
        <v>0</v>
      </c>
      <c r="M42" s="56">
        <f>SUM(Mat_Info[[#This Row],[MONTANT CAF REJETE]:[MONTANT DD ET AUTRES TAXES HTVA REJETE]])</f>
        <v>0</v>
      </c>
      <c r="N42" s="54"/>
      <c r="O42" s="51"/>
      <c r="P42" s="49">
        <f>Mat_Info[[#This Row],[COÛT TOTAL REALISE]]-Mat_Info[[#This Row],[COÛT TOTAL REJET]]</f>
        <v>0</v>
      </c>
    </row>
    <row r="43" spans="1:16" ht="15.75" thickBot="1">
      <c r="A43" s="218" t="str">
        <f>IF(ISBLANK(Mat_Info[[#This Row],[DATE]]),"",ROW(Mat_Info[[#This Row],[NUM]])-ROW($A$19))</f>
        <v/>
      </c>
      <c r="B43" s="46"/>
      <c r="C43" s="128"/>
      <c r="D43" s="129"/>
      <c r="E43" s="128"/>
      <c r="F43" s="121"/>
      <c r="G43" s="121"/>
      <c r="H43" s="139">
        <f>SUM(Mat_Info[[#This Row],[MONTANT CAF REALISE ]:[MONTANT DD ET AUTRES TAXES HTVA]])</f>
        <v>0</v>
      </c>
      <c r="I43" s="35"/>
      <c r="J43" s="119"/>
      <c r="K43" s="55">
        <f>IF(Mat_Info[[#This Row],[MOTIF]]="",0,Mat_Info[[#This Row],[MONTANT CAF REALISE ]])</f>
        <v>0</v>
      </c>
      <c r="L43" s="55">
        <f>IF(Mat_Info[[#This Row],[MOTIF]]="",0,Mat_Info[[#This Row],[MONTANT DD ET AUTRES TAXES HTVA]])</f>
        <v>0</v>
      </c>
      <c r="M43" s="56">
        <f>SUM(Mat_Info[[#This Row],[MONTANT CAF REJETE]:[MONTANT DD ET AUTRES TAXES HTVA REJETE]])</f>
        <v>0</v>
      </c>
      <c r="N43" s="54"/>
      <c r="O43" s="51"/>
      <c r="P43" s="49">
        <f>Mat_Info[[#This Row],[COÛT TOTAL REALISE]]-Mat_Info[[#This Row],[COÛT TOTAL REJET]]</f>
        <v>0</v>
      </c>
    </row>
    <row r="44" spans="1:16" ht="15.75" thickBot="1">
      <c r="A44" s="218" t="str">
        <f>IF(ISBLANK(Mat_Info[[#This Row],[DATE]]),"",ROW(Mat_Info[[#This Row],[NUM]])-ROW($A$19))</f>
        <v/>
      </c>
      <c r="B44" s="46"/>
      <c r="C44" s="128"/>
      <c r="D44" s="129"/>
      <c r="E44" s="128"/>
      <c r="F44" s="121"/>
      <c r="G44" s="121"/>
      <c r="H44" s="139">
        <f>SUM(Mat_Info[[#This Row],[MONTANT CAF REALISE ]:[MONTANT DD ET AUTRES TAXES HTVA]])</f>
        <v>0</v>
      </c>
      <c r="I44" s="35"/>
      <c r="J44" s="119"/>
      <c r="K44" s="55">
        <f>IF(Mat_Info[[#This Row],[MOTIF]]="",0,Mat_Info[[#This Row],[MONTANT CAF REALISE ]])</f>
        <v>0</v>
      </c>
      <c r="L44" s="55">
        <f>IF(Mat_Info[[#This Row],[MOTIF]]="",0,Mat_Info[[#This Row],[MONTANT DD ET AUTRES TAXES HTVA]])</f>
        <v>0</v>
      </c>
      <c r="M44" s="56">
        <f>SUM(Mat_Info[[#This Row],[MONTANT CAF REJETE]:[MONTANT DD ET AUTRES TAXES HTVA REJETE]])</f>
        <v>0</v>
      </c>
      <c r="N44" s="54"/>
      <c r="O44" s="51"/>
      <c r="P44" s="49">
        <f>Mat_Info[[#This Row],[COÛT TOTAL REALISE]]-Mat_Info[[#This Row],[COÛT TOTAL REJET]]</f>
        <v>0</v>
      </c>
    </row>
    <row r="45" spans="1:16" ht="15.75" thickBot="1">
      <c r="A45" s="218" t="str">
        <f>IF(ISBLANK(Mat_Info[[#This Row],[DATE]]),"",ROW(Mat_Info[[#This Row],[NUM]])-ROW($A$19))</f>
        <v/>
      </c>
      <c r="B45" s="46"/>
      <c r="C45" s="128"/>
      <c r="D45" s="129"/>
      <c r="E45" s="128"/>
      <c r="F45" s="121"/>
      <c r="G45" s="121"/>
      <c r="H45" s="139">
        <f>SUM(Mat_Info[[#This Row],[MONTANT CAF REALISE ]:[MONTANT DD ET AUTRES TAXES HTVA]])</f>
        <v>0</v>
      </c>
      <c r="I45" s="35"/>
      <c r="J45" s="119"/>
      <c r="K45" s="55">
        <f>IF(Mat_Info[[#This Row],[MOTIF]]="",0,Mat_Info[[#This Row],[MONTANT CAF REALISE ]])</f>
        <v>0</v>
      </c>
      <c r="L45" s="55">
        <f>IF(Mat_Info[[#This Row],[MOTIF]]="",0,Mat_Info[[#This Row],[MONTANT DD ET AUTRES TAXES HTVA]])</f>
        <v>0</v>
      </c>
      <c r="M45" s="56">
        <f>SUM(Mat_Info[[#This Row],[MONTANT CAF REJETE]:[MONTANT DD ET AUTRES TAXES HTVA REJETE]])</f>
        <v>0</v>
      </c>
      <c r="N45" s="54"/>
      <c r="O45" s="51"/>
      <c r="P45" s="49">
        <f>Mat_Info[[#This Row],[COÛT TOTAL REALISE]]-Mat_Info[[#This Row],[COÛT TOTAL REJET]]</f>
        <v>0</v>
      </c>
    </row>
    <row r="46" spans="1:16" ht="15.75" thickBot="1">
      <c r="A46" s="218" t="str">
        <f>IF(ISBLANK(Mat_Info[[#This Row],[DATE]]),"",ROW(Mat_Info[[#This Row],[NUM]])-ROW($A$19))</f>
        <v/>
      </c>
      <c r="B46" s="46"/>
      <c r="C46" s="128"/>
      <c r="D46" s="129"/>
      <c r="E46" s="128"/>
      <c r="F46" s="121"/>
      <c r="G46" s="121"/>
      <c r="H46" s="139">
        <f>SUM(Mat_Info[[#This Row],[MONTANT CAF REALISE ]:[MONTANT DD ET AUTRES TAXES HTVA]])</f>
        <v>0</v>
      </c>
      <c r="I46" s="35"/>
      <c r="J46" s="119"/>
      <c r="K46" s="55">
        <f>IF(Mat_Info[[#This Row],[MOTIF]]="",0,Mat_Info[[#This Row],[MONTANT CAF REALISE ]])</f>
        <v>0</v>
      </c>
      <c r="L46" s="55">
        <f>IF(Mat_Info[[#This Row],[MOTIF]]="",0,Mat_Info[[#This Row],[MONTANT DD ET AUTRES TAXES HTVA]])</f>
        <v>0</v>
      </c>
      <c r="M46" s="56">
        <f>SUM(Mat_Info[[#This Row],[MONTANT CAF REJETE]:[MONTANT DD ET AUTRES TAXES HTVA REJETE]])</f>
        <v>0</v>
      </c>
      <c r="N46" s="54"/>
      <c r="O46" s="51"/>
      <c r="P46" s="49">
        <f>Mat_Info[[#This Row],[COÛT TOTAL REALISE]]-Mat_Info[[#This Row],[COÛT TOTAL REJET]]</f>
        <v>0</v>
      </c>
    </row>
    <row r="47" spans="1:16" ht="15.75" thickBot="1">
      <c r="A47" s="218" t="str">
        <f>IF(ISBLANK(Mat_Info[[#This Row],[DATE]]),"",ROW(Mat_Info[[#This Row],[NUM]])-ROW($A$19))</f>
        <v/>
      </c>
      <c r="B47" s="46"/>
      <c r="C47" s="128"/>
      <c r="D47" s="129"/>
      <c r="E47" s="128"/>
      <c r="F47" s="121"/>
      <c r="G47" s="121"/>
      <c r="H47" s="139">
        <f>SUM(Mat_Info[[#This Row],[MONTANT CAF REALISE ]:[MONTANT DD ET AUTRES TAXES HTVA]])</f>
        <v>0</v>
      </c>
      <c r="I47" s="35"/>
      <c r="J47" s="119"/>
      <c r="K47" s="55">
        <f>IF(Mat_Info[[#This Row],[MOTIF]]="",0,Mat_Info[[#This Row],[MONTANT CAF REALISE ]])</f>
        <v>0</v>
      </c>
      <c r="L47" s="55">
        <f>IF(Mat_Info[[#This Row],[MOTIF]]="",0,Mat_Info[[#This Row],[MONTANT DD ET AUTRES TAXES HTVA]])</f>
        <v>0</v>
      </c>
      <c r="M47" s="56">
        <f>SUM(Mat_Info[[#This Row],[MONTANT CAF REJETE]:[MONTANT DD ET AUTRES TAXES HTVA REJETE]])</f>
        <v>0</v>
      </c>
      <c r="N47" s="54"/>
      <c r="O47" s="51"/>
      <c r="P47" s="49">
        <f>Mat_Info[[#This Row],[COÛT TOTAL REALISE]]-Mat_Info[[#This Row],[COÛT TOTAL REJET]]</f>
        <v>0</v>
      </c>
    </row>
    <row r="48" spans="1:16" ht="15.75" thickBot="1">
      <c r="A48" s="218" t="str">
        <f>IF(ISBLANK(Mat_Info[[#This Row],[DATE]]),"",ROW(Mat_Info[[#This Row],[NUM]])-ROW($A$19))</f>
        <v/>
      </c>
      <c r="B48" s="46"/>
      <c r="C48" s="128"/>
      <c r="D48" s="129"/>
      <c r="E48" s="128"/>
      <c r="F48" s="121"/>
      <c r="G48" s="121"/>
      <c r="H48" s="139">
        <f>SUM(Mat_Info[[#This Row],[MONTANT CAF REALISE ]:[MONTANT DD ET AUTRES TAXES HTVA]])</f>
        <v>0</v>
      </c>
      <c r="I48" s="35"/>
      <c r="J48" s="119"/>
      <c r="K48" s="55">
        <f>IF(Mat_Info[[#This Row],[MOTIF]]="",0,Mat_Info[[#This Row],[MONTANT CAF REALISE ]])</f>
        <v>0</v>
      </c>
      <c r="L48" s="55">
        <f>IF(Mat_Info[[#This Row],[MOTIF]]="",0,Mat_Info[[#This Row],[MONTANT DD ET AUTRES TAXES HTVA]])</f>
        <v>0</v>
      </c>
      <c r="M48" s="56">
        <f>SUM(Mat_Info[[#This Row],[MONTANT CAF REJETE]:[MONTANT DD ET AUTRES TAXES HTVA REJETE]])</f>
        <v>0</v>
      </c>
      <c r="N48" s="54"/>
      <c r="O48" s="51"/>
      <c r="P48" s="49">
        <f>Mat_Info[[#This Row],[COÛT TOTAL REALISE]]-Mat_Info[[#This Row],[COÛT TOTAL REJET]]</f>
        <v>0</v>
      </c>
    </row>
    <row r="49" spans="1:16" ht="15.75" thickBot="1">
      <c r="A49" s="218" t="str">
        <f>IF(ISBLANK(Mat_Info[[#This Row],[DATE]]),"",ROW(Mat_Info[[#This Row],[NUM]])-ROW($A$19))</f>
        <v/>
      </c>
      <c r="B49" s="46"/>
      <c r="C49" s="128"/>
      <c r="D49" s="129"/>
      <c r="E49" s="128"/>
      <c r="F49" s="121"/>
      <c r="G49" s="121"/>
      <c r="H49" s="139">
        <f>SUM(Mat_Info[[#This Row],[MONTANT CAF REALISE ]:[MONTANT DD ET AUTRES TAXES HTVA]])</f>
        <v>0</v>
      </c>
      <c r="I49" s="35"/>
      <c r="J49" s="119"/>
      <c r="K49" s="55">
        <f>IF(Mat_Info[[#This Row],[MOTIF]]="",0,Mat_Info[[#This Row],[MONTANT CAF REALISE ]])</f>
        <v>0</v>
      </c>
      <c r="L49" s="55">
        <f>IF(Mat_Info[[#This Row],[MOTIF]]="",0,Mat_Info[[#This Row],[MONTANT DD ET AUTRES TAXES HTVA]])</f>
        <v>0</v>
      </c>
      <c r="M49" s="56">
        <f>SUM(Mat_Info[[#This Row],[MONTANT CAF REJETE]:[MONTANT DD ET AUTRES TAXES HTVA REJETE]])</f>
        <v>0</v>
      </c>
      <c r="N49" s="54"/>
      <c r="O49" s="51"/>
      <c r="P49" s="49">
        <f>Mat_Info[[#This Row],[COÛT TOTAL REALISE]]-Mat_Info[[#This Row],[COÛT TOTAL REJET]]</f>
        <v>0</v>
      </c>
    </row>
    <row r="50" spans="1:16" ht="15.75" thickBot="1">
      <c r="A50" s="218" t="str">
        <f>IF(ISBLANK(Mat_Info[[#This Row],[DATE]]),"",ROW(Mat_Info[[#This Row],[NUM]])-ROW($A$19))</f>
        <v/>
      </c>
      <c r="B50" s="46"/>
      <c r="C50" s="128"/>
      <c r="D50" s="129"/>
      <c r="E50" s="128"/>
      <c r="F50" s="121"/>
      <c r="G50" s="121"/>
      <c r="H50" s="139">
        <f>SUM(Mat_Info[[#This Row],[MONTANT CAF REALISE ]:[MONTANT DD ET AUTRES TAXES HTVA]])</f>
        <v>0</v>
      </c>
      <c r="I50" s="35"/>
      <c r="J50" s="119"/>
      <c r="K50" s="55">
        <f>IF(Mat_Info[[#This Row],[MOTIF]]="",0,Mat_Info[[#This Row],[MONTANT CAF REALISE ]])</f>
        <v>0</v>
      </c>
      <c r="L50" s="55">
        <f>IF(Mat_Info[[#This Row],[MOTIF]]="",0,Mat_Info[[#This Row],[MONTANT DD ET AUTRES TAXES HTVA]])</f>
        <v>0</v>
      </c>
      <c r="M50" s="56">
        <f>SUM(Mat_Info[[#This Row],[MONTANT CAF REJETE]:[MONTANT DD ET AUTRES TAXES HTVA REJETE]])</f>
        <v>0</v>
      </c>
      <c r="N50" s="54"/>
      <c r="O50" s="51"/>
      <c r="P50" s="49">
        <f>Mat_Info[[#This Row],[COÛT TOTAL REALISE]]-Mat_Info[[#This Row],[COÛT TOTAL REJET]]</f>
        <v>0</v>
      </c>
    </row>
    <row r="51" spans="1:16" ht="15.75" thickBot="1">
      <c r="A51" s="218" t="str">
        <f>IF(ISBLANK(Mat_Info[[#This Row],[DATE]]),"",ROW(Mat_Info[[#This Row],[NUM]])-ROW($A$19))</f>
        <v/>
      </c>
      <c r="B51" s="46"/>
      <c r="C51" s="128"/>
      <c r="D51" s="129"/>
      <c r="E51" s="128"/>
      <c r="F51" s="121"/>
      <c r="G51" s="121"/>
      <c r="H51" s="139">
        <f>SUM(Mat_Info[[#This Row],[MONTANT CAF REALISE ]:[MONTANT DD ET AUTRES TAXES HTVA]])</f>
        <v>0</v>
      </c>
      <c r="I51" s="35"/>
      <c r="J51" s="119"/>
      <c r="K51" s="55">
        <f>IF(Mat_Info[[#This Row],[MOTIF]]="",0,Mat_Info[[#This Row],[MONTANT CAF REALISE ]])</f>
        <v>0</v>
      </c>
      <c r="L51" s="55">
        <f>IF(Mat_Info[[#This Row],[MOTIF]]="",0,Mat_Info[[#This Row],[MONTANT DD ET AUTRES TAXES HTVA]])</f>
        <v>0</v>
      </c>
      <c r="M51" s="56">
        <f>SUM(Mat_Info[[#This Row],[MONTANT CAF REJETE]:[MONTANT DD ET AUTRES TAXES HTVA REJETE]])</f>
        <v>0</v>
      </c>
      <c r="N51" s="54"/>
      <c r="O51" s="51"/>
      <c r="P51" s="49">
        <f>Mat_Info[[#This Row],[COÛT TOTAL REALISE]]-Mat_Info[[#This Row],[COÛT TOTAL REJET]]</f>
        <v>0</v>
      </c>
    </row>
    <row r="52" spans="1:16" ht="15.75" thickBot="1">
      <c r="A52" s="218" t="str">
        <f>IF(ISBLANK(Mat_Info[[#This Row],[DATE]]),"",ROW(Mat_Info[[#This Row],[NUM]])-ROW($A$19))</f>
        <v/>
      </c>
      <c r="B52" s="46"/>
      <c r="C52" s="128"/>
      <c r="D52" s="129"/>
      <c r="E52" s="128"/>
      <c r="F52" s="121"/>
      <c r="G52" s="121"/>
      <c r="H52" s="139">
        <f>SUM(Mat_Info[[#This Row],[MONTANT CAF REALISE ]:[MONTANT DD ET AUTRES TAXES HTVA]])</f>
        <v>0</v>
      </c>
      <c r="I52" s="35"/>
      <c r="J52" s="119"/>
      <c r="K52" s="55">
        <f>IF(Mat_Info[[#This Row],[MOTIF]]="",0,Mat_Info[[#This Row],[MONTANT CAF REALISE ]])</f>
        <v>0</v>
      </c>
      <c r="L52" s="55">
        <f>IF(Mat_Info[[#This Row],[MOTIF]]="",0,Mat_Info[[#This Row],[MONTANT DD ET AUTRES TAXES HTVA]])</f>
        <v>0</v>
      </c>
      <c r="M52" s="56">
        <f>SUM(Mat_Info[[#This Row],[MONTANT CAF REJETE]:[MONTANT DD ET AUTRES TAXES HTVA REJETE]])</f>
        <v>0</v>
      </c>
      <c r="N52" s="54"/>
      <c r="O52" s="51"/>
      <c r="P52" s="49">
        <f>Mat_Info[[#This Row],[COÛT TOTAL REALISE]]-Mat_Info[[#This Row],[COÛT TOTAL REJET]]</f>
        <v>0</v>
      </c>
    </row>
    <row r="53" spans="1:16" ht="15.75" thickBot="1">
      <c r="A53" s="218" t="str">
        <f>IF(ISBLANK(Mat_Info[[#This Row],[DATE]]),"",ROW(Mat_Info[[#This Row],[NUM]])-ROW($A$19))</f>
        <v/>
      </c>
      <c r="B53" s="46"/>
      <c r="C53" s="128"/>
      <c r="D53" s="129"/>
      <c r="E53" s="128"/>
      <c r="F53" s="121"/>
      <c r="G53" s="121"/>
      <c r="H53" s="139">
        <f>SUM(Mat_Info[[#This Row],[MONTANT CAF REALISE ]:[MONTANT DD ET AUTRES TAXES HTVA]])</f>
        <v>0</v>
      </c>
      <c r="I53" s="35"/>
      <c r="J53" s="119"/>
      <c r="K53" s="55">
        <f>IF(Mat_Info[[#This Row],[MOTIF]]="",0,Mat_Info[[#This Row],[MONTANT CAF REALISE ]])</f>
        <v>0</v>
      </c>
      <c r="L53" s="55">
        <f>IF(Mat_Info[[#This Row],[MOTIF]]="",0,Mat_Info[[#This Row],[MONTANT DD ET AUTRES TAXES HTVA]])</f>
        <v>0</v>
      </c>
      <c r="M53" s="56">
        <f>SUM(Mat_Info[[#This Row],[MONTANT CAF REJETE]:[MONTANT DD ET AUTRES TAXES HTVA REJETE]])</f>
        <v>0</v>
      </c>
      <c r="N53" s="54"/>
      <c r="O53" s="51"/>
      <c r="P53" s="49">
        <f>Mat_Info[[#This Row],[COÛT TOTAL REALISE]]-Mat_Info[[#This Row],[COÛT TOTAL REJET]]</f>
        <v>0</v>
      </c>
    </row>
    <row r="54" spans="1:16" ht="15.75" thickBot="1">
      <c r="A54" s="218" t="str">
        <f>IF(ISBLANK(Mat_Info[[#This Row],[DATE]]),"",ROW(Mat_Info[[#This Row],[NUM]])-ROW($A$19))</f>
        <v/>
      </c>
      <c r="B54" s="46"/>
      <c r="C54" s="128"/>
      <c r="D54" s="129"/>
      <c r="E54" s="128"/>
      <c r="F54" s="121"/>
      <c r="G54" s="121"/>
      <c r="H54" s="139">
        <f>SUM(Mat_Info[[#This Row],[MONTANT CAF REALISE ]:[MONTANT DD ET AUTRES TAXES HTVA]])</f>
        <v>0</v>
      </c>
      <c r="I54" s="35"/>
      <c r="J54" s="119"/>
      <c r="K54" s="55">
        <f>IF(Mat_Info[[#This Row],[MOTIF]]="",0,Mat_Info[[#This Row],[MONTANT CAF REALISE ]])</f>
        <v>0</v>
      </c>
      <c r="L54" s="55">
        <f>IF(Mat_Info[[#This Row],[MOTIF]]="",0,Mat_Info[[#This Row],[MONTANT DD ET AUTRES TAXES HTVA]])</f>
        <v>0</v>
      </c>
      <c r="M54" s="56">
        <f>SUM(Mat_Info[[#This Row],[MONTANT CAF REJETE]:[MONTANT DD ET AUTRES TAXES HTVA REJETE]])</f>
        <v>0</v>
      </c>
      <c r="N54" s="54"/>
      <c r="O54" s="51"/>
      <c r="P54" s="49">
        <f>Mat_Info[[#This Row],[COÛT TOTAL REALISE]]-Mat_Info[[#This Row],[COÛT TOTAL REJET]]</f>
        <v>0</v>
      </c>
    </row>
    <row r="55" spans="1:16" ht="15.75" thickBot="1">
      <c r="A55" s="218" t="str">
        <f>IF(ISBLANK(Mat_Info[[#This Row],[DATE]]),"",ROW(Mat_Info[[#This Row],[NUM]])-ROW($A$19))</f>
        <v/>
      </c>
      <c r="B55" s="46"/>
      <c r="C55" s="128"/>
      <c r="D55" s="129"/>
      <c r="E55" s="128"/>
      <c r="F55" s="121"/>
      <c r="G55" s="121"/>
      <c r="H55" s="139">
        <f>SUM(Mat_Info[[#This Row],[MONTANT CAF REALISE ]:[MONTANT DD ET AUTRES TAXES HTVA]])</f>
        <v>0</v>
      </c>
      <c r="I55" s="35"/>
      <c r="J55" s="119"/>
      <c r="K55" s="55">
        <f>IF(Mat_Info[[#This Row],[MOTIF]]="",0,Mat_Info[[#This Row],[MONTANT CAF REALISE ]])</f>
        <v>0</v>
      </c>
      <c r="L55" s="55">
        <f>IF(Mat_Info[[#This Row],[MOTIF]]="",0,Mat_Info[[#This Row],[MONTANT DD ET AUTRES TAXES HTVA]])</f>
        <v>0</v>
      </c>
      <c r="M55" s="56">
        <f>SUM(Mat_Info[[#This Row],[MONTANT CAF REJETE]:[MONTANT DD ET AUTRES TAXES HTVA REJETE]])</f>
        <v>0</v>
      </c>
      <c r="N55" s="54"/>
      <c r="O55" s="51"/>
      <c r="P55" s="49">
        <f>Mat_Info[[#This Row],[COÛT TOTAL REALISE]]-Mat_Info[[#This Row],[COÛT TOTAL REJET]]</f>
        <v>0</v>
      </c>
    </row>
    <row r="56" spans="1:16" ht="15.75" thickBot="1">
      <c r="A56" s="218" t="str">
        <f>IF(ISBLANK(Mat_Info[[#This Row],[DATE]]),"",ROW(Mat_Info[[#This Row],[NUM]])-ROW($A$19))</f>
        <v/>
      </c>
      <c r="B56" s="46"/>
      <c r="C56" s="128"/>
      <c r="D56" s="129"/>
      <c r="E56" s="128"/>
      <c r="F56" s="121"/>
      <c r="G56" s="121"/>
      <c r="H56" s="139">
        <f>SUM(Mat_Info[[#This Row],[MONTANT CAF REALISE ]:[MONTANT DD ET AUTRES TAXES HTVA]])</f>
        <v>0</v>
      </c>
      <c r="I56" s="35"/>
      <c r="J56" s="119"/>
      <c r="K56" s="55">
        <f>IF(Mat_Info[[#This Row],[MOTIF]]="",0,Mat_Info[[#This Row],[MONTANT CAF REALISE ]])</f>
        <v>0</v>
      </c>
      <c r="L56" s="55">
        <f>IF(Mat_Info[[#This Row],[MOTIF]]="",0,Mat_Info[[#This Row],[MONTANT DD ET AUTRES TAXES HTVA]])</f>
        <v>0</v>
      </c>
      <c r="M56" s="56">
        <f>SUM(Mat_Info[[#This Row],[MONTANT CAF REJETE]:[MONTANT DD ET AUTRES TAXES HTVA REJETE]])</f>
        <v>0</v>
      </c>
      <c r="N56" s="54"/>
      <c r="O56" s="51"/>
      <c r="P56" s="49">
        <f>Mat_Info[[#This Row],[COÛT TOTAL REALISE]]-Mat_Info[[#This Row],[COÛT TOTAL REJET]]</f>
        <v>0</v>
      </c>
    </row>
    <row r="57" spans="1:16" ht="15.75" thickBot="1">
      <c r="A57" s="218" t="str">
        <f>IF(ISBLANK(Mat_Info[[#This Row],[DATE]]),"",ROW(Mat_Info[[#This Row],[NUM]])-ROW($A$19))</f>
        <v/>
      </c>
      <c r="B57" s="46"/>
      <c r="C57" s="128"/>
      <c r="D57" s="129"/>
      <c r="E57" s="128"/>
      <c r="F57" s="121"/>
      <c r="G57" s="121"/>
      <c r="H57" s="139">
        <f>SUM(Mat_Info[[#This Row],[MONTANT CAF REALISE ]:[MONTANT DD ET AUTRES TAXES HTVA]])</f>
        <v>0</v>
      </c>
      <c r="I57" s="35"/>
      <c r="J57" s="119"/>
      <c r="K57" s="55">
        <f>IF(Mat_Info[[#This Row],[MOTIF]]="",0,Mat_Info[[#This Row],[MONTANT CAF REALISE ]])</f>
        <v>0</v>
      </c>
      <c r="L57" s="55">
        <f>IF(Mat_Info[[#This Row],[MOTIF]]="",0,Mat_Info[[#This Row],[MONTANT DD ET AUTRES TAXES HTVA]])</f>
        <v>0</v>
      </c>
      <c r="M57" s="56">
        <f>SUM(Mat_Info[[#This Row],[MONTANT CAF REJETE]:[MONTANT DD ET AUTRES TAXES HTVA REJETE]])</f>
        <v>0</v>
      </c>
      <c r="N57" s="54"/>
      <c r="O57" s="51"/>
      <c r="P57" s="49">
        <f>Mat_Info[[#This Row],[COÛT TOTAL REALISE]]-Mat_Info[[#This Row],[COÛT TOTAL REJET]]</f>
        <v>0</v>
      </c>
    </row>
    <row r="58" spans="1:16" ht="15.75" thickBot="1">
      <c r="A58" s="218" t="str">
        <f>IF(ISBLANK(Mat_Info[[#This Row],[DATE]]),"",ROW(Mat_Info[[#This Row],[NUM]])-ROW($A$19))</f>
        <v/>
      </c>
      <c r="B58" s="46"/>
      <c r="C58" s="128"/>
      <c r="D58" s="129"/>
      <c r="E58" s="128"/>
      <c r="F58" s="121"/>
      <c r="G58" s="121"/>
      <c r="H58" s="139">
        <f>SUM(Mat_Info[[#This Row],[MONTANT CAF REALISE ]:[MONTANT DD ET AUTRES TAXES HTVA]])</f>
        <v>0</v>
      </c>
      <c r="I58" s="35"/>
      <c r="J58" s="119"/>
      <c r="K58" s="55">
        <f>IF(Mat_Info[[#This Row],[MOTIF]]="",0,Mat_Info[[#This Row],[MONTANT CAF REALISE ]])</f>
        <v>0</v>
      </c>
      <c r="L58" s="55">
        <f>IF(Mat_Info[[#This Row],[MOTIF]]="",0,Mat_Info[[#This Row],[MONTANT DD ET AUTRES TAXES HTVA]])</f>
        <v>0</v>
      </c>
      <c r="M58" s="56">
        <f>SUM(Mat_Info[[#This Row],[MONTANT CAF REJETE]:[MONTANT DD ET AUTRES TAXES HTVA REJETE]])</f>
        <v>0</v>
      </c>
      <c r="N58" s="54"/>
      <c r="O58" s="51"/>
      <c r="P58" s="49">
        <f>Mat_Info[[#This Row],[COÛT TOTAL REALISE]]-Mat_Info[[#This Row],[COÛT TOTAL REJET]]</f>
        <v>0</v>
      </c>
    </row>
    <row r="59" spans="1:16" ht="15.75" thickBot="1">
      <c r="A59" s="218" t="str">
        <f>IF(ISBLANK(Mat_Info[[#This Row],[DATE]]),"",ROW(Mat_Info[[#This Row],[NUM]])-ROW($A$19))</f>
        <v/>
      </c>
      <c r="B59" s="46"/>
      <c r="C59" s="128"/>
      <c r="D59" s="129"/>
      <c r="E59" s="128"/>
      <c r="F59" s="121"/>
      <c r="G59" s="121"/>
      <c r="H59" s="139">
        <f>SUM(Mat_Info[[#This Row],[MONTANT CAF REALISE ]:[MONTANT DD ET AUTRES TAXES HTVA]])</f>
        <v>0</v>
      </c>
      <c r="I59" s="35"/>
      <c r="J59" s="119"/>
      <c r="K59" s="55">
        <f>IF(Mat_Info[[#This Row],[MOTIF]]="",0,Mat_Info[[#This Row],[MONTANT CAF REALISE ]])</f>
        <v>0</v>
      </c>
      <c r="L59" s="55">
        <f>IF(Mat_Info[[#This Row],[MOTIF]]="",0,Mat_Info[[#This Row],[MONTANT DD ET AUTRES TAXES HTVA]])</f>
        <v>0</v>
      </c>
      <c r="M59" s="56">
        <f>SUM(Mat_Info[[#This Row],[MONTANT CAF REJETE]:[MONTANT DD ET AUTRES TAXES HTVA REJETE]])</f>
        <v>0</v>
      </c>
      <c r="N59" s="54"/>
      <c r="O59" s="51"/>
      <c r="P59" s="49">
        <f>Mat_Info[[#This Row],[COÛT TOTAL REALISE]]-Mat_Info[[#This Row],[COÛT TOTAL REJET]]</f>
        <v>0</v>
      </c>
    </row>
    <row r="60" spans="1:16" ht="15.75" thickBot="1">
      <c r="A60" s="218" t="str">
        <f>IF(ISBLANK(Mat_Info[[#This Row],[DATE]]),"",ROW(Mat_Info[[#This Row],[NUM]])-ROW($A$19))</f>
        <v/>
      </c>
      <c r="B60" s="46"/>
      <c r="C60" s="128"/>
      <c r="D60" s="129"/>
      <c r="E60" s="128"/>
      <c r="F60" s="121"/>
      <c r="G60" s="121"/>
      <c r="H60" s="139">
        <f>SUM(Mat_Info[[#This Row],[MONTANT CAF REALISE ]:[MONTANT DD ET AUTRES TAXES HTVA]])</f>
        <v>0</v>
      </c>
      <c r="I60" s="35"/>
      <c r="J60" s="119"/>
      <c r="K60" s="55">
        <f>IF(Mat_Info[[#This Row],[MOTIF]]="",0,Mat_Info[[#This Row],[MONTANT CAF REALISE ]])</f>
        <v>0</v>
      </c>
      <c r="L60" s="55">
        <f>IF(Mat_Info[[#This Row],[MOTIF]]="",0,Mat_Info[[#This Row],[MONTANT DD ET AUTRES TAXES HTVA]])</f>
        <v>0</v>
      </c>
      <c r="M60" s="56">
        <f>SUM(Mat_Info[[#This Row],[MONTANT CAF REJETE]:[MONTANT DD ET AUTRES TAXES HTVA REJETE]])</f>
        <v>0</v>
      </c>
      <c r="N60" s="54"/>
      <c r="O60" s="51"/>
      <c r="P60" s="49">
        <f>Mat_Info[[#This Row],[COÛT TOTAL REALISE]]-Mat_Info[[#This Row],[COÛT TOTAL REJET]]</f>
        <v>0</v>
      </c>
    </row>
    <row r="61" spans="1:16" ht="15.75" thickBot="1">
      <c r="A61" s="218" t="str">
        <f>IF(ISBLANK(Mat_Info[[#This Row],[DATE]]),"",ROW(Mat_Info[[#This Row],[NUM]])-ROW($A$19))</f>
        <v/>
      </c>
      <c r="B61" s="46"/>
      <c r="C61" s="128"/>
      <c r="D61" s="129"/>
      <c r="E61" s="128"/>
      <c r="F61" s="121"/>
      <c r="G61" s="121"/>
      <c r="H61" s="139">
        <f>SUM(Mat_Info[[#This Row],[MONTANT CAF REALISE ]:[MONTANT DD ET AUTRES TAXES HTVA]])</f>
        <v>0</v>
      </c>
      <c r="I61" s="35"/>
      <c r="J61" s="119"/>
      <c r="K61" s="55">
        <f>IF(Mat_Info[[#This Row],[MOTIF]]="",0,Mat_Info[[#This Row],[MONTANT CAF REALISE ]])</f>
        <v>0</v>
      </c>
      <c r="L61" s="55">
        <f>IF(Mat_Info[[#This Row],[MOTIF]]="",0,Mat_Info[[#This Row],[MONTANT DD ET AUTRES TAXES HTVA]])</f>
        <v>0</v>
      </c>
      <c r="M61" s="56">
        <f>SUM(Mat_Info[[#This Row],[MONTANT CAF REJETE]:[MONTANT DD ET AUTRES TAXES HTVA REJETE]])</f>
        <v>0</v>
      </c>
      <c r="N61" s="54"/>
      <c r="O61" s="51"/>
      <c r="P61" s="49">
        <f>Mat_Info[[#This Row],[COÛT TOTAL REALISE]]-Mat_Info[[#This Row],[COÛT TOTAL REJET]]</f>
        <v>0</v>
      </c>
    </row>
    <row r="62" spans="1:16" ht="15.75" thickBot="1">
      <c r="A62" s="218" t="str">
        <f>IF(ISBLANK(Mat_Info[[#This Row],[DATE]]),"",ROW(Mat_Info[[#This Row],[NUM]])-ROW($A$19))</f>
        <v/>
      </c>
      <c r="B62" s="46"/>
      <c r="C62" s="128"/>
      <c r="D62" s="129"/>
      <c r="E62" s="128"/>
      <c r="F62" s="121"/>
      <c r="G62" s="121"/>
      <c r="H62" s="139">
        <f>SUM(Mat_Info[[#This Row],[MONTANT CAF REALISE ]:[MONTANT DD ET AUTRES TAXES HTVA]])</f>
        <v>0</v>
      </c>
      <c r="I62" s="35"/>
      <c r="J62" s="119"/>
      <c r="K62" s="55">
        <f>IF(Mat_Info[[#This Row],[MOTIF]]="",0,Mat_Info[[#This Row],[MONTANT CAF REALISE ]])</f>
        <v>0</v>
      </c>
      <c r="L62" s="55">
        <f>IF(Mat_Info[[#This Row],[MOTIF]]="",0,Mat_Info[[#This Row],[MONTANT DD ET AUTRES TAXES HTVA]])</f>
        <v>0</v>
      </c>
      <c r="M62" s="56">
        <f>SUM(Mat_Info[[#This Row],[MONTANT CAF REJETE]:[MONTANT DD ET AUTRES TAXES HTVA REJETE]])</f>
        <v>0</v>
      </c>
      <c r="N62" s="54"/>
      <c r="O62" s="51"/>
      <c r="P62" s="49">
        <f>Mat_Info[[#This Row],[COÛT TOTAL REALISE]]-Mat_Info[[#This Row],[COÛT TOTAL REJET]]</f>
        <v>0</v>
      </c>
    </row>
    <row r="63" spans="1:16" ht="15.75" thickBot="1">
      <c r="A63" s="218" t="str">
        <f>IF(ISBLANK(Mat_Info[[#This Row],[DATE]]),"",ROW(Mat_Info[[#This Row],[NUM]])-ROW($A$19))</f>
        <v/>
      </c>
      <c r="B63" s="46"/>
      <c r="C63" s="128"/>
      <c r="D63" s="129"/>
      <c r="E63" s="128"/>
      <c r="F63" s="121"/>
      <c r="G63" s="121"/>
      <c r="H63" s="139">
        <f>SUM(Mat_Info[[#This Row],[MONTANT CAF REALISE ]:[MONTANT DD ET AUTRES TAXES HTVA]])</f>
        <v>0</v>
      </c>
      <c r="I63" s="35"/>
      <c r="J63" s="119"/>
      <c r="K63" s="55">
        <f>IF(Mat_Info[[#This Row],[MOTIF]]="",0,Mat_Info[[#This Row],[MONTANT CAF REALISE ]])</f>
        <v>0</v>
      </c>
      <c r="L63" s="55">
        <f>IF(Mat_Info[[#This Row],[MOTIF]]="",0,Mat_Info[[#This Row],[MONTANT DD ET AUTRES TAXES HTVA]])</f>
        <v>0</v>
      </c>
      <c r="M63" s="56">
        <f>SUM(Mat_Info[[#This Row],[MONTANT CAF REJETE]:[MONTANT DD ET AUTRES TAXES HTVA REJETE]])</f>
        <v>0</v>
      </c>
      <c r="N63" s="54"/>
      <c r="O63" s="51"/>
      <c r="P63" s="49">
        <f>Mat_Info[[#This Row],[COÛT TOTAL REALISE]]-Mat_Info[[#This Row],[COÛT TOTAL REJET]]</f>
        <v>0</v>
      </c>
    </row>
    <row r="64" spans="1:16" ht="15.75" thickBot="1">
      <c r="A64" s="218" t="str">
        <f>IF(ISBLANK(Mat_Info[[#This Row],[DATE]]),"",ROW(Mat_Info[[#This Row],[NUM]])-ROW($A$19))</f>
        <v/>
      </c>
      <c r="B64" s="46"/>
      <c r="C64" s="128"/>
      <c r="D64" s="129"/>
      <c r="E64" s="128"/>
      <c r="F64" s="121"/>
      <c r="G64" s="121"/>
      <c r="H64" s="139">
        <f>SUM(Mat_Info[[#This Row],[MONTANT CAF REALISE ]:[MONTANT DD ET AUTRES TAXES HTVA]])</f>
        <v>0</v>
      </c>
      <c r="I64" s="35"/>
      <c r="J64" s="119"/>
      <c r="K64" s="55">
        <f>IF(Mat_Info[[#This Row],[MOTIF]]="",0,Mat_Info[[#This Row],[MONTANT CAF REALISE ]])</f>
        <v>0</v>
      </c>
      <c r="L64" s="55">
        <f>IF(Mat_Info[[#This Row],[MOTIF]]="",0,Mat_Info[[#This Row],[MONTANT DD ET AUTRES TAXES HTVA]])</f>
        <v>0</v>
      </c>
      <c r="M64" s="56">
        <f>SUM(Mat_Info[[#This Row],[MONTANT CAF REJETE]:[MONTANT DD ET AUTRES TAXES HTVA REJETE]])</f>
        <v>0</v>
      </c>
      <c r="N64" s="54"/>
      <c r="O64" s="51"/>
      <c r="P64" s="49">
        <f>Mat_Info[[#This Row],[COÛT TOTAL REALISE]]-Mat_Info[[#This Row],[COÛT TOTAL REJET]]</f>
        <v>0</v>
      </c>
    </row>
    <row r="65" spans="1:16" ht="15.75" thickBot="1">
      <c r="A65" s="218" t="str">
        <f>IF(ISBLANK(Mat_Info[[#This Row],[DATE]]),"",ROW(Mat_Info[[#This Row],[NUM]])-ROW($A$19))</f>
        <v/>
      </c>
      <c r="B65" s="46"/>
      <c r="C65" s="128"/>
      <c r="D65" s="129"/>
      <c r="E65" s="128"/>
      <c r="F65" s="121"/>
      <c r="G65" s="121"/>
      <c r="H65" s="139">
        <f>SUM(Mat_Info[[#This Row],[MONTANT CAF REALISE ]:[MONTANT DD ET AUTRES TAXES HTVA]])</f>
        <v>0</v>
      </c>
      <c r="I65" s="35"/>
      <c r="J65" s="119"/>
      <c r="K65" s="55">
        <f>IF(Mat_Info[[#This Row],[MOTIF]]="",0,Mat_Info[[#This Row],[MONTANT CAF REALISE ]])</f>
        <v>0</v>
      </c>
      <c r="L65" s="55">
        <f>IF(Mat_Info[[#This Row],[MOTIF]]="",0,Mat_Info[[#This Row],[MONTANT DD ET AUTRES TAXES HTVA]])</f>
        <v>0</v>
      </c>
      <c r="M65" s="56">
        <f>SUM(Mat_Info[[#This Row],[MONTANT CAF REJETE]:[MONTANT DD ET AUTRES TAXES HTVA REJETE]])</f>
        <v>0</v>
      </c>
      <c r="N65" s="54"/>
      <c r="O65" s="51"/>
      <c r="P65" s="49">
        <f>Mat_Info[[#This Row],[COÛT TOTAL REALISE]]-Mat_Info[[#This Row],[COÛT TOTAL REJET]]</f>
        <v>0</v>
      </c>
    </row>
    <row r="66" spans="1:16" ht="15.75" thickBot="1">
      <c r="A66" s="218" t="str">
        <f>IF(ISBLANK(Mat_Info[[#This Row],[DATE]]),"",ROW(Mat_Info[[#This Row],[NUM]])-ROW($A$19))</f>
        <v/>
      </c>
      <c r="B66" s="46"/>
      <c r="C66" s="128"/>
      <c r="D66" s="129"/>
      <c r="E66" s="128"/>
      <c r="F66" s="121"/>
      <c r="G66" s="121"/>
      <c r="H66" s="139">
        <f>SUM(Mat_Info[[#This Row],[MONTANT CAF REALISE ]:[MONTANT DD ET AUTRES TAXES HTVA]])</f>
        <v>0</v>
      </c>
      <c r="I66" s="35"/>
      <c r="J66" s="119"/>
      <c r="K66" s="55">
        <f>IF(Mat_Info[[#This Row],[MOTIF]]="",0,Mat_Info[[#This Row],[MONTANT CAF REALISE ]])</f>
        <v>0</v>
      </c>
      <c r="L66" s="55">
        <f>IF(Mat_Info[[#This Row],[MOTIF]]="",0,Mat_Info[[#This Row],[MONTANT DD ET AUTRES TAXES HTVA]])</f>
        <v>0</v>
      </c>
      <c r="M66" s="56">
        <f>SUM(Mat_Info[[#This Row],[MONTANT CAF REJETE]:[MONTANT DD ET AUTRES TAXES HTVA REJETE]])</f>
        <v>0</v>
      </c>
      <c r="N66" s="54"/>
      <c r="O66" s="51"/>
      <c r="P66" s="49">
        <f>Mat_Info[[#This Row],[COÛT TOTAL REALISE]]-Mat_Info[[#This Row],[COÛT TOTAL REJET]]</f>
        <v>0</v>
      </c>
    </row>
    <row r="67" spans="1:16" ht="15.75" thickBot="1">
      <c r="A67" s="218" t="str">
        <f>IF(ISBLANK(Mat_Info[[#This Row],[DATE]]),"",ROW(Mat_Info[[#This Row],[NUM]])-ROW($A$19))</f>
        <v/>
      </c>
      <c r="B67" s="46"/>
      <c r="C67" s="128"/>
      <c r="D67" s="129"/>
      <c r="E67" s="128"/>
      <c r="F67" s="121"/>
      <c r="G67" s="121"/>
      <c r="H67" s="139">
        <f>SUM(Mat_Info[[#This Row],[MONTANT CAF REALISE ]:[MONTANT DD ET AUTRES TAXES HTVA]])</f>
        <v>0</v>
      </c>
      <c r="I67" s="35"/>
      <c r="J67" s="119"/>
      <c r="K67" s="55">
        <f>IF(Mat_Info[[#This Row],[MOTIF]]="",0,Mat_Info[[#This Row],[MONTANT CAF REALISE ]])</f>
        <v>0</v>
      </c>
      <c r="L67" s="55">
        <f>IF(Mat_Info[[#This Row],[MOTIF]]="",0,Mat_Info[[#This Row],[MONTANT DD ET AUTRES TAXES HTVA]])</f>
        <v>0</v>
      </c>
      <c r="M67" s="56">
        <f>SUM(Mat_Info[[#This Row],[MONTANT CAF REJETE]:[MONTANT DD ET AUTRES TAXES HTVA REJETE]])</f>
        <v>0</v>
      </c>
      <c r="N67" s="54"/>
      <c r="O67" s="51"/>
      <c r="P67" s="49">
        <f>Mat_Info[[#This Row],[COÛT TOTAL REALISE]]-Mat_Info[[#This Row],[COÛT TOTAL REJET]]</f>
        <v>0</v>
      </c>
    </row>
    <row r="68" spans="1:16" ht="15.75" thickBot="1">
      <c r="A68" s="218" t="str">
        <f>IF(ISBLANK(Mat_Info[[#This Row],[DATE]]),"",ROW(Mat_Info[[#This Row],[NUM]])-ROW($A$19))</f>
        <v/>
      </c>
      <c r="B68" s="46"/>
      <c r="C68" s="128"/>
      <c r="D68" s="129"/>
      <c r="E68" s="128"/>
      <c r="F68" s="121"/>
      <c r="G68" s="121"/>
      <c r="H68" s="139">
        <f>SUM(Mat_Info[[#This Row],[MONTANT CAF REALISE ]:[MONTANT DD ET AUTRES TAXES HTVA]])</f>
        <v>0</v>
      </c>
      <c r="I68" s="35"/>
      <c r="J68" s="119"/>
      <c r="K68" s="55">
        <f>IF(Mat_Info[[#This Row],[MOTIF]]="",0,Mat_Info[[#This Row],[MONTANT CAF REALISE ]])</f>
        <v>0</v>
      </c>
      <c r="L68" s="55">
        <f>IF(Mat_Info[[#This Row],[MOTIF]]="",0,Mat_Info[[#This Row],[MONTANT DD ET AUTRES TAXES HTVA]])</f>
        <v>0</v>
      </c>
      <c r="M68" s="56">
        <f>SUM(Mat_Info[[#This Row],[MONTANT CAF REJETE]:[MONTANT DD ET AUTRES TAXES HTVA REJETE]])</f>
        <v>0</v>
      </c>
      <c r="N68" s="54"/>
      <c r="O68" s="51"/>
      <c r="P68" s="49">
        <f>Mat_Info[[#This Row],[COÛT TOTAL REALISE]]-Mat_Info[[#This Row],[COÛT TOTAL REJET]]</f>
        <v>0</v>
      </c>
    </row>
    <row r="69" spans="1:16" ht="15.75" thickBot="1">
      <c r="A69" s="218" t="str">
        <f>IF(ISBLANK(Mat_Info[[#This Row],[DATE]]),"",ROW(Mat_Info[[#This Row],[NUM]])-ROW($A$19))</f>
        <v/>
      </c>
      <c r="B69" s="46"/>
      <c r="C69" s="128"/>
      <c r="D69" s="129"/>
      <c r="E69" s="128"/>
      <c r="F69" s="121"/>
      <c r="G69" s="121"/>
      <c r="H69" s="139">
        <f>SUM(Mat_Info[[#This Row],[MONTANT CAF REALISE ]:[MONTANT DD ET AUTRES TAXES HTVA]])</f>
        <v>0</v>
      </c>
      <c r="I69" s="35"/>
      <c r="J69" s="119"/>
      <c r="K69" s="55">
        <f>IF(Mat_Info[[#This Row],[MOTIF]]="",0,Mat_Info[[#This Row],[MONTANT CAF REALISE ]])</f>
        <v>0</v>
      </c>
      <c r="L69" s="55">
        <f>IF(Mat_Info[[#This Row],[MOTIF]]="",0,Mat_Info[[#This Row],[MONTANT DD ET AUTRES TAXES HTVA]])</f>
        <v>0</v>
      </c>
      <c r="M69" s="56">
        <f>SUM(Mat_Info[[#This Row],[MONTANT CAF REJETE]:[MONTANT DD ET AUTRES TAXES HTVA REJETE]])</f>
        <v>0</v>
      </c>
      <c r="N69" s="54"/>
      <c r="O69" s="51"/>
      <c r="P69" s="49">
        <f>Mat_Info[[#This Row],[COÛT TOTAL REALISE]]-Mat_Info[[#This Row],[COÛT TOTAL REJET]]</f>
        <v>0</v>
      </c>
    </row>
    <row r="70" spans="1:16" ht="15.75" thickBot="1">
      <c r="A70" s="218" t="str">
        <f>IF(ISBLANK(Mat_Info[[#This Row],[DATE]]),"",ROW(Mat_Info[[#This Row],[NUM]])-ROW($A$19))</f>
        <v/>
      </c>
      <c r="B70" s="46"/>
      <c r="C70" s="128"/>
      <c r="D70" s="129"/>
      <c r="E70" s="128"/>
      <c r="F70" s="121"/>
      <c r="G70" s="121"/>
      <c r="H70" s="139">
        <f>SUM(Mat_Info[[#This Row],[MONTANT CAF REALISE ]:[MONTANT DD ET AUTRES TAXES HTVA]])</f>
        <v>0</v>
      </c>
      <c r="I70" s="35"/>
      <c r="J70" s="119"/>
      <c r="K70" s="55">
        <f>IF(Mat_Info[[#This Row],[MOTIF]]="",0,Mat_Info[[#This Row],[MONTANT CAF REALISE ]])</f>
        <v>0</v>
      </c>
      <c r="L70" s="55">
        <f>IF(Mat_Info[[#This Row],[MOTIF]]="",0,Mat_Info[[#This Row],[MONTANT DD ET AUTRES TAXES HTVA]])</f>
        <v>0</v>
      </c>
      <c r="M70" s="56">
        <f>SUM(Mat_Info[[#This Row],[MONTANT CAF REJETE]:[MONTANT DD ET AUTRES TAXES HTVA REJETE]])</f>
        <v>0</v>
      </c>
      <c r="N70" s="54"/>
      <c r="O70" s="51"/>
      <c r="P70" s="49">
        <f>Mat_Info[[#This Row],[COÛT TOTAL REALISE]]-Mat_Info[[#This Row],[COÛT TOTAL REJET]]</f>
        <v>0</v>
      </c>
    </row>
    <row r="71" spans="1:16" ht="15.75" thickBot="1">
      <c r="A71" s="218" t="str">
        <f>IF(ISBLANK(Mat_Info[[#This Row],[DATE]]),"",ROW(Mat_Info[[#This Row],[NUM]])-ROW($A$19))</f>
        <v/>
      </c>
      <c r="B71" s="46"/>
      <c r="C71" s="128"/>
      <c r="D71" s="129"/>
      <c r="E71" s="128"/>
      <c r="F71" s="121"/>
      <c r="G71" s="121"/>
      <c r="H71" s="139">
        <f>SUM(Mat_Info[[#This Row],[MONTANT CAF REALISE ]:[MONTANT DD ET AUTRES TAXES HTVA]])</f>
        <v>0</v>
      </c>
      <c r="I71" s="35"/>
      <c r="J71" s="119"/>
      <c r="K71" s="55">
        <f>IF(Mat_Info[[#This Row],[MOTIF]]="",0,Mat_Info[[#This Row],[MONTANT CAF REALISE ]])</f>
        <v>0</v>
      </c>
      <c r="L71" s="55">
        <f>IF(Mat_Info[[#This Row],[MOTIF]]="",0,Mat_Info[[#This Row],[MONTANT DD ET AUTRES TAXES HTVA]])</f>
        <v>0</v>
      </c>
      <c r="M71" s="56">
        <f>SUM(Mat_Info[[#This Row],[MONTANT CAF REJETE]:[MONTANT DD ET AUTRES TAXES HTVA REJETE]])</f>
        <v>0</v>
      </c>
      <c r="N71" s="54"/>
      <c r="O71" s="51"/>
      <c r="P71" s="49">
        <f>Mat_Info[[#This Row],[COÛT TOTAL REALISE]]-Mat_Info[[#This Row],[COÛT TOTAL REJET]]</f>
        <v>0</v>
      </c>
    </row>
    <row r="72" spans="1:16" ht="15.75" thickBot="1">
      <c r="A72" s="218" t="str">
        <f>IF(ISBLANK(Mat_Info[[#This Row],[DATE]]),"",ROW(Mat_Info[[#This Row],[NUM]])-ROW($A$19))</f>
        <v/>
      </c>
      <c r="B72" s="46"/>
      <c r="C72" s="128"/>
      <c r="D72" s="129"/>
      <c r="E72" s="128"/>
      <c r="F72" s="121"/>
      <c r="G72" s="121"/>
      <c r="H72" s="139">
        <f>SUM(Mat_Info[[#This Row],[MONTANT CAF REALISE ]:[MONTANT DD ET AUTRES TAXES HTVA]])</f>
        <v>0</v>
      </c>
      <c r="I72" s="35"/>
      <c r="J72" s="119"/>
      <c r="K72" s="55">
        <f>IF(Mat_Info[[#This Row],[MOTIF]]="",0,Mat_Info[[#This Row],[MONTANT CAF REALISE ]])</f>
        <v>0</v>
      </c>
      <c r="L72" s="55">
        <f>IF(Mat_Info[[#This Row],[MOTIF]]="",0,Mat_Info[[#This Row],[MONTANT DD ET AUTRES TAXES HTVA]])</f>
        <v>0</v>
      </c>
      <c r="M72" s="56">
        <f>SUM(Mat_Info[[#This Row],[MONTANT CAF REJETE]:[MONTANT DD ET AUTRES TAXES HTVA REJETE]])</f>
        <v>0</v>
      </c>
      <c r="N72" s="54"/>
      <c r="O72" s="51"/>
      <c r="P72" s="49">
        <f>Mat_Info[[#This Row],[COÛT TOTAL REALISE]]-Mat_Info[[#This Row],[COÛT TOTAL REJET]]</f>
        <v>0</v>
      </c>
    </row>
    <row r="73" spans="1:16" ht="15.75" thickBot="1">
      <c r="A73" s="218" t="str">
        <f>IF(ISBLANK(Mat_Info[[#This Row],[DATE]]),"",ROW(Mat_Info[[#This Row],[NUM]])-ROW($A$19))</f>
        <v/>
      </c>
      <c r="B73" s="46"/>
      <c r="C73" s="128"/>
      <c r="D73" s="129"/>
      <c r="E73" s="128"/>
      <c r="F73" s="121"/>
      <c r="G73" s="121"/>
      <c r="H73" s="139">
        <f>SUM(Mat_Info[[#This Row],[MONTANT CAF REALISE ]:[MONTANT DD ET AUTRES TAXES HTVA]])</f>
        <v>0</v>
      </c>
      <c r="I73" s="35"/>
      <c r="J73" s="119"/>
      <c r="K73" s="55">
        <f>IF(Mat_Info[[#This Row],[MOTIF]]="",0,Mat_Info[[#This Row],[MONTANT CAF REALISE ]])</f>
        <v>0</v>
      </c>
      <c r="L73" s="55">
        <f>IF(Mat_Info[[#This Row],[MOTIF]]="",0,Mat_Info[[#This Row],[MONTANT DD ET AUTRES TAXES HTVA]])</f>
        <v>0</v>
      </c>
      <c r="M73" s="56">
        <f>SUM(Mat_Info[[#This Row],[MONTANT CAF REJETE]:[MONTANT DD ET AUTRES TAXES HTVA REJETE]])</f>
        <v>0</v>
      </c>
      <c r="N73" s="54"/>
      <c r="O73" s="51"/>
      <c r="P73" s="49">
        <f>Mat_Info[[#This Row],[COÛT TOTAL REALISE]]-Mat_Info[[#This Row],[COÛT TOTAL REJET]]</f>
        <v>0</v>
      </c>
    </row>
    <row r="74" spans="1:16" ht="15.75" thickBot="1">
      <c r="A74" s="218" t="str">
        <f>IF(ISBLANK(Mat_Info[[#This Row],[DATE]]),"",ROW(Mat_Info[[#This Row],[NUM]])-ROW($A$19))</f>
        <v/>
      </c>
      <c r="B74" s="46"/>
      <c r="C74" s="128"/>
      <c r="D74" s="129"/>
      <c r="E74" s="128"/>
      <c r="F74" s="121"/>
      <c r="G74" s="121"/>
      <c r="H74" s="139">
        <f>SUM(Mat_Info[[#This Row],[MONTANT CAF REALISE ]:[MONTANT DD ET AUTRES TAXES HTVA]])</f>
        <v>0</v>
      </c>
      <c r="I74" s="35"/>
      <c r="J74" s="119"/>
      <c r="K74" s="55">
        <f>IF(Mat_Info[[#This Row],[MOTIF]]="",0,Mat_Info[[#This Row],[MONTANT CAF REALISE ]])</f>
        <v>0</v>
      </c>
      <c r="L74" s="55">
        <f>IF(Mat_Info[[#This Row],[MOTIF]]="",0,Mat_Info[[#This Row],[MONTANT DD ET AUTRES TAXES HTVA]])</f>
        <v>0</v>
      </c>
      <c r="M74" s="56">
        <f>SUM(Mat_Info[[#This Row],[MONTANT CAF REJETE]:[MONTANT DD ET AUTRES TAXES HTVA REJETE]])</f>
        <v>0</v>
      </c>
      <c r="N74" s="54"/>
      <c r="O74" s="51"/>
      <c r="P74" s="49">
        <f>Mat_Info[[#This Row],[COÛT TOTAL REALISE]]-Mat_Info[[#This Row],[COÛT TOTAL REJET]]</f>
        <v>0</v>
      </c>
    </row>
    <row r="75" spans="1:16" ht="15.75" thickBot="1">
      <c r="A75" s="218" t="str">
        <f>IF(ISBLANK(Mat_Info[[#This Row],[DATE]]),"",ROW(Mat_Info[[#This Row],[NUM]])-ROW($A$19))</f>
        <v/>
      </c>
      <c r="B75" s="46"/>
      <c r="C75" s="128"/>
      <c r="D75" s="129"/>
      <c r="E75" s="128"/>
      <c r="F75" s="121"/>
      <c r="G75" s="121"/>
      <c r="H75" s="139">
        <f>SUM(Mat_Info[[#This Row],[MONTANT CAF REALISE ]:[MONTANT DD ET AUTRES TAXES HTVA]])</f>
        <v>0</v>
      </c>
      <c r="I75" s="35"/>
      <c r="J75" s="119"/>
      <c r="K75" s="55">
        <f>IF(Mat_Info[[#This Row],[MOTIF]]="",0,Mat_Info[[#This Row],[MONTANT CAF REALISE ]])</f>
        <v>0</v>
      </c>
      <c r="L75" s="55">
        <f>IF(Mat_Info[[#This Row],[MOTIF]]="",0,Mat_Info[[#This Row],[MONTANT DD ET AUTRES TAXES HTVA]])</f>
        <v>0</v>
      </c>
      <c r="M75" s="56">
        <f>SUM(Mat_Info[[#This Row],[MONTANT CAF REJETE]:[MONTANT DD ET AUTRES TAXES HTVA REJETE]])</f>
        <v>0</v>
      </c>
      <c r="N75" s="54"/>
      <c r="O75" s="51"/>
      <c r="P75" s="49">
        <f>Mat_Info[[#This Row],[COÛT TOTAL REALISE]]-Mat_Info[[#This Row],[COÛT TOTAL REJET]]</f>
        <v>0</v>
      </c>
    </row>
    <row r="76" spans="1:16" ht="15.75" thickBot="1">
      <c r="A76" s="218" t="str">
        <f>IF(ISBLANK(Mat_Info[[#This Row],[DATE]]),"",ROW(Mat_Info[[#This Row],[NUM]])-ROW($A$19))</f>
        <v/>
      </c>
      <c r="B76" s="46"/>
      <c r="C76" s="128"/>
      <c r="D76" s="129"/>
      <c r="E76" s="128"/>
      <c r="F76" s="121"/>
      <c r="G76" s="121"/>
      <c r="H76" s="139">
        <f>SUM(Mat_Info[[#This Row],[MONTANT CAF REALISE ]:[MONTANT DD ET AUTRES TAXES HTVA]])</f>
        <v>0</v>
      </c>
      <c r="I76" s="35"/>
      <c r="J76" s="119"/>
      <c r="K76" s="55">
        <f>IF(Mat_Info[[#This Row],[MOTIF]]="",0,Mat_Info[[#This Row],[MONTANT CAF REALISE ]])</f>
        <v>0</v>
      </c>
      <c r="L76" s="55">
        <f>IF(Mat_Info[[#This Row],[MOTIF]]="",0,Mat_Info[[#This Row],[MONTANT DD ET AUTRES TAXES HTVA]])</f>
        <v>0</v>
      </c>
      <c r="M76" s="56">
        <f>SUM(Mat_Info[[#This Row],[MONTANT CAF REJETE]:[MONTANT DD ET AUTRES TAXES HTVA REJETE]])</f>
        <v>0</v>
      </c>
      <c r="N76" s="54"/>
      <c r="O76" s="51"/>
      <c r="P76" s="49">
        <f>Mat_Info[[#This Row],[COÛT TOTAL REALISE]]-Mat_Info[[#This Row],[COÛT TOTAL REJET]]</f>
        <v>0</v>
      </c>
    </row>
    <row r="77" spans="1:16" ht="15.75" thickBot="1">
      <c r="A77" s="218" t="str">
        <f>IF(ISBLANK(Mat_Info[[#This Row],[DATE]]),"",ROW(Mat_Info[[#This Row],[NUM]])-ROW($A$19))</f>
        <v/>
      </c>
      <c r="B77" s="46"/>
      <c r="C77" s="128"/>
      <c r="D77" s="129"/>
      <c r="E77" s="128"/>
      <c r="F77" s="121"/>
      <c r="G77" s="121"/>
      <c r="H77" s="139">
        <f>SUM(Mat_Info[[#This Row],[MONTANT CAF REALISE ]:[MONTANT DD ET AUTRES TAXES HTVA]])</f>
        <v>0</v>
      </c>
      <c r="I77" s="35"/>
      <c r="J77" s="119"/>
      <c r="K77" s="55">
        <f>IF(Mat_Info[[#This Row],[MOTIF]]="",0,Mat_Info[[#This Row],[MONTANT CAF REALISE ]])</f>
        <v>0</v>
      </c>
      <c r="L77" s="55">
        <f>IF(Mat_Info[[#This Row],[MOTIF]]="",0,Mat_Info[[#This Row],[MONTANT DD ET AUTRES TAXES HTVA]])</f>
        <v>0</v>
      </c>
      <c r="M77" s="56">
        <f>SUM(Mat_Info[[#This Row],[MONTANT CAF REJETE]:[MONTANT DD ET AUTRES TAXES HTVA REJETE]])</f>
        <v>0</v>
      </c>
      <c r="N77" s="54"/>
      <c r="O77" s="51"/>
      <c r="P77" s="49">
        <f>Mat_Info[[#This Row],[COÛT TOTAL REALISE]]-Mat_Info[[#This Row],[COÛT TOTAL REJET]]</f>
        <v>0</v>
      </c>
    </row>
    <row r="78" spans="1:16" ht="15.75" thickBot="1">
      <c r="A78" s="218" t="str">
        <f>IF(ISBLANK(Mat_Info[[#This Row],[DATE]]),"",ROW(Mat_Info[[#This Row],[NUM]])-ROW($A$19))</f>
        <v/>
      </c>
      <c r="B78" s="46"/>
      <c r="C78" s="128"/>
      <c r="D78" s="129"/>
      <c r="E78" s="128"/>
      <c r="F78" s="121"/>
      <c r="G78" s="121"/>
      <c r="H78" s="139">
        <f>SUM(Mat_Info[[#This Row],[MONTANT CAF REALISE ]:[MONTANT DD ET AUTRES TAXES HTVA]])</f>
        <v>0</v>
      </c>
      <c r="I78" s="35"/>
      <c r="J78" s="119"/>
      <c r="K78" s="55">
        <f>IF(Mat_Info[[#This Row],[MOTIF]]="",0,Mat_Info[[#This Row],[MONTANT CAF REALISE ]])</f>
        <v>0</v>
      </c>
      <c r="L78" s="55">
        <f>IF(Mat_Info[[#This Row],[MOTIF]]="",0,Mat_Info[[#This Row],[MONTANT DD ET AUTRES TAXES HTVA]])</f>
        <v>0</v>
      </c>
      <c r="M78" s="56">
        <f>SUM(Mat_Info[[#This Row],[MONTANT CAF REJETE]:[MONTANT DD ET AUTRES TAXES HTVA REJETE]])</f>
        <v>0</v>
      </c>
      <c r="N78" s="54"/>
      <c r="O78" s="51"/>
      <c r="P78" s="49">
        <f>Mat_Info[[#This Row],[COÛT TOTAL REALISE]]-Mat_Info[[#This Row],[COÛT TOTAL REJET]]</f>
        <v>0</v>
      </c>
    </row>
    <row r="79" spans="1:16" ht="15.75" thickBot="1">
      <c r="A79" s="218" t="str">
        <f>IF(ISBLANK(Mat_Info[[#This Row],[DATE]]),"",ROW(Mat_Info[[#This Row],[NUM]])-ROW($A$19))</f>
        <v/>
      </c>
      <c r="B79" s="46"/>
      <c r="C79" s="128"/>
      <c r="D79" s="129"/>
      <c r="E79" s="128"/>
      <c r="F79" s="121"/>
      <c r="G79" s="121"/>
      <c r="H79" s="139">
        <f>SUM(Mat_Info[[#This Row],[MONTANT CAF REALISE ]:[MONTANT DD ET AUTRES TAXES HTVA]])</f>
        <v>0</v>
      </c>
      <c r="I79" s="35"/>
      <c r="J79" s="119"/>
      <c r="K79" s="55">
        <f>IF(Mat_Info[[#This Row],[MOTIF]]="",0,Mat_Info[[#This Row],[MONTANT CAF REALISE ]])</f>
        <v>0</v>
      </c>
      <c r="L79" s="55">
        <f>IF(Mat_Info[[#This Row],[MOTIF]]="",0,Mat_Info[[#This Row],[MONTANT DD ET AUTRES TAXES HTVA]])</f>
        <v>0</v>
      </c>
      <c r="M79" s="56">
        <f>SUM(Mat_Info[[#This Row],[MONTANT CAF REJETE]:[MONTANT DD ET AUTRES TAXES HTVA REJETE]])</f>
        <v>0</v>
      </c>
      <c r="N79" s="54"/>
      <c r="O79" s="51"/>
      <c r="P79" s="49">
        <f>Mat_Info[[#This Row],[COÛT TOTAL REALISE]]-Mat_Info[[#This Row],[COÛT TOTAL REJET]]</f>
        <v>0</v>
      </c>
    </row>
    <row r="80" spans="1:16" ht="15.75" thickBot="1">
      <c r="A80" s="218" t="str">
        <f>IF(ISBLANK(Mat_Info[[#This Row],[DATE]]),"",ROW(Mat_Info[[#This Row],[NUM]])-ROW($A$19))</f>
        <v/>
      </c>
      <c r="B80" s="46"/>
      <c r="C80" s="128"/>
      <c r="D80" s="129"/>
      <c r="E80" s="128"/>
      <c r="F80" s="121"/>
      <c r="G80" s="121"/>
      <c r="H80" s="139">
        <f>SUM(Mat_Info[[#This Row],[MONTANT CAF REALISE ]:[MONTANT DD ET AUTRES TAXES HTVA]])</f>
        <v>0</v>
      </c>
      <c r="I80" s="35"/>
      <c r="J80" s="119"/>
      <c r="K80" s="55">
        <f>IF(Mat_Info[[#This Row],[MOTIF]]="",0,Mat_Info[[#This Row],[MONTANT CAF REALISE ]])</f>
        <v>0</v>
      </c>
      <c r="L80" s="55">
        <f>IF(Mat_Info[[#This Row],[MOTIF]]="",0,Mat_Info[[#This Row],[MONTANT DD ET AUTRES TAXES HTVA]])</f>
        <v>0</v>
      </c>
      <c r="M80" s="56">
        <f>SUM(Mat_Info[[#This Row],[MONTANT CAF REJETE]:[MONTANT DD ET AUTRES TAXES HTVA REJETE]])</f>
        <v>0</v>
      </c>
      <c r="N80" s="54"/>
      <c r="O80" s="51"/>
      <c r="P80" s="49">
        <f>Mat_Info[[#This Row],[COÛT TOTAL REALISE]]-Mat_Info[[#This Row],[COÛT TOTAL REJET]]</f>
        <v>0</v>
      </c>
    </row>
    <row r="81" spans="1:16" ht="15.75" thickBot="1">
      <c r="A81" s="218" t="str">
        <f>IF(ISBLANK(Mat_Info[[#This Row],[DATE]]),"",ROW(Mat_Info[[#This Row],[NUM]])-ROW($A$19))</f>
        <v/>
      </c>
      <c r="B81" s="46"/>
      <c r="C81" s="128"/>
      <c r="D81" s="129"/>
      <c r="E81" s="128"/>
      <c r="F81" s="121"/>
      <c r="G81" s="121"/>
      <c r="H81" s="139">
        <f>SUM(Mat_Info[[#This Row],[MONTANT CAF REALISE ]:[MONTANT DD ET AUTRES TAXES HTVA]])</f>
        <v>0</v>
      </c>
      <c r="I81" s="35"/>
      <c r="J81" s="119"/>
      <c r="K81" s="55">
        <f>IF(Mat_Info[[#This Row],[MOTIF]]="",0,Mat_Info[[#This Row],[MONTANT CAF REALISE ]])</f>
        <v>0</v>
      </c>
      <c r="L81" s="55">
        <f>IF(Mat_Info[[#This Row],[MOTIF]]="",0,Mat_Info[[#This Row],[MONTANT DD ET AUTRES TAXES HTVA]])</f>
        <v>0</v>
      </c>
      <c r="M81" s="56">
        <f>SUM(Mat_Info[[#This Row],[MONTANT CAF REJETE]:[MONTANT DD ET AUTRES TAXES HTVA REJETE]])</f>
        <v>0</v>
      </c>
      <c r="N81" s="54"/>
      <c r="O81" s="51"/>
      <c r="P81" s="49">
        <f>Mat_Info[[#This Row],[COÛT TOTAL REALISE]]-Mat_Info[[#This Row],[COÛT TOTAL REJET]]</f>
        <v>0</v>
      </c>
    </row>
    <row r="82" spans="1:16" ht="15.75" thickBot="1">
      <c r="A82" s="218" t="str">
        <f>IF(ISBLANK(Mat_Info[[#This Row],[DATE]]),"",ROW(Mat_Info[[#This Row],[NUM]])-ROW($A$19))</f>
        <v/>
      </c>
      <c r="B82" s="46"/>
      <c r="C82" s="128"/>
      <c r="D82" s="129"/>
      <c r="E82" s="128"/>
      <c r="F82" s="121"/>
      <c r="G82" s="121"/>
      <c r="H82" s="139">
        <f>SUM(Mat_Info[[#This Row],[MONTANT CAF REALISE ]:[MONTANT DD ET AUTRES TAXES HTVA]])</f>
        <v>0</v>
      </c>
      <c r="I82" s="35"/>
      <c r="J82" s="119"/>
      <c r="K82" s="55">
        <f>IF(Mat_Info[[#This Row],[MOTIF]]="",0,Mat_Info[[#This Row],[MONTANT CAF REALISE ]])</f>
        <v>0</v>
      </c>
      <c r="L82" s="55">
        <f>IF(Mat_Info[[#This Row],[MOTIF]]="",0,Mat_Info[[#This Row],[MONTANT DD ET AUTRES TAXES HTVA]])</f>
        <v>0</v>
      </c>
      <c r="M82" s="56">
        <f>SUM(Mat_Info[[#This Row],[MONTANT CAF REJETE]:[MONTANT DD ET AUTRES TAXES HTVA REJETE]])</f>
        <v>0</v>
      </c>
      <c r="N82" s="54"/>
      <c r="O82" s="51"/>
      <c r="P82" s="49">
        <f>Mat_Info[[#This Row],[COÛT TOTAL REALISE]]-Mat_Info[[#This Row],[COÛT TOTAL REJET]]</f>
        <v>0</v>
      </c>
    </row>
    <row r="83" spans="1:16" ht="15.75" thickBot="1">
      <c r="A83" s="218" t="str">
        <f>IF(ISBLANK(Mat_Info[[#This Row],[DATE]]),"",ROW(Mat_Info[[#This Row],[NUM]])-ROW($A$19))</f>
        <v/>
      </c>
      <c r="B83" s="46"/>
      <c r="C83" s="128"/>
      <c r="D83" s="129"/>
      <c r="E83" s="128"/>
      <c r="F83" s="121"/>
      <c r="G83" s="121"/>
      <c r="H83" s="139">
        <f>SUM(Mat_Info[[#This Row],[MONTANT CAF REALISE ]:[MONTANT DD ET AUTRES TAXES HTVA]])</f>
        <v>0</v>
      </c>
      <c r="I83" s="35"/>
      <c r="J83" s="119"/>
      <c r="K83" s="55">
        <f>IF(Mat_Info[[#This Row],[MOTIF]]="",0,Mat_Info[[#This Row],[MONTANT CAF REALISE ]])</f>
        <v>0</v>
      </c>
      <c r="L83" s="55">
        <f>IF(Mat_Info[[#This Row],[MOTIF]]="",0,Mat_Info[[#This Row],[MONTANT DD ET AUTRES TAXES HTVA]])</f>
        <v>0</v>
      </c>
      <c r="M83" s="56">
        <f>SUM(Mat_Info[[#This Row],[MONTANT CAF REJETE]:[MONTANT DD ET AUTRES TAXES HTVA REJETE]])</f>
        <v>0</v>
      </c>
      <c r="N83" s="54"/>
      <c r="O83" s="51"/>
      <c r="P83" s="49">
        <f>Mat_Info[[#This Row],[COÛT TOTAL REALISE]]-Mat_Info[[#This Row],[COÛT TOTAL REJET]]</f>
        <v>0</v>
      </c>
    </row>
    <row r="84" spans="1:16" ht="15.75" thickBot="1">
      <c r="A84" s="218" t="str">
        <f>IF(ISBLANK(Mat_Info[[#This Row],[DATE]]),"",ROW(Mat_Info[[#This Row],[NUM]])-ROW($A$19))</f>
        <v/>
      </c>
      <c r="B84" s="46"/>
      <c r="C84" s="128"/>
      <c r="D84" s="129"/>
      <c r="E84" s="128"/>
      <c r="F84" s="121"/>
      <c r="G84" s="121"/>
      <c r="H84" s="139">
        <f>SUM(Mat_Info[[#This Row],[MONTANT CAF REALISE ]:[MONTANT DD ET AUTRES TAXES HTVA]])</f>
        <v>0</v>
      </c>
      <c r="I84" s="35"/>
      <c r="J84" s="119"/>
      <c r="K84" s="55">
        <f>IF(Mat_Info[[#This Row],[MOTIF]]="",0,Mat_Info[[#This Row],[MONTANT CAF REALISE ]])</f>
        <v>0</v>
      </c>
      <c r="L84" s="55">
        <f>IF(Mat_Info[[#This Row],[MOTIF]]="",0,Mat_Info[[#This Row],[MONTANT DD ET AUTRES TAXES HTVA]])</f>
        <v>0</v>
      </c>
      <c r="M84" s="56">
        <f>SUM(Mat_Info[[#This Row],[MONTANT CAF REJETE]:[MONTANT DD ET AUTRES TAXES HTVA REJETE]])</f>
        <v>0</v>
      </c>
      <c r="N84" s="54"/>
      <c r="O84" s="51"/>
      <c r="P84" s="49">
        <f>Mat_Info[[#This Row],[COÛT TOTAL REALISE]]-Mat_Info[[#This Row],[COÛT TOTAL REJET]]</f>
        <v>0</v>
      </c>
    </row>
    <row r="85" spans="1:16" ht="15.75" thickBot="1">
      <c r="A85" s="218" t="str">
        <f>IF(ISBLANK(Mat_Info[[#This Row],[DATE]]),"",ROW(Mat_Info[[#This Row],[NUM]])-ROW($A$19))</f>
        <v/>
      </c>
      <c r="B85" s="46"/>
      <c r="C85" s="128"/>
      <c r="D85" s="129"/>
      <c r="E85" s="128"/>
      <c r="F85" s="121"/>
      <c r="G85" s="121"/>
      <c r="H85" s="139">
        <f>SUM(Mat_Info[[#This Row],[MONTANT CAF REALISE ]:[MONTANT DD ET AUTRES TAXES HTVA]])</f>
        <v>0</v>
      </c>
      <c r="I85" s="35"/>
      <c r="J85" s="119"/>
      <c r="K85" s="55">
        <f>IF(Mat_Info[[#This Row],[MOTIF]]="",0,Mat_Info[[#This Row],[MONTANT CAF REALISE ]])</f>
        <v>0</v>
      </c>
      <c r="L85" s="55">
        <f>IF(Mat_Info[[#This Row],[MOTIF]]="",0,Mat_Info[[#This Row],[MONTANT DD ET AUTRES TAXES HTVA]])</f>
        <v>0</v>
      </c>
      <c r="M85" s="56">
        <f>SUM(Mat_Info[[#This Row],[MONTANT CAF REJETE]:[MONTANT DD ET AUTRES TAXES HTVA REJETE]])</f>
        <v>0</v>
      </c>
      <c r="N85" s="54"/>
      <c r="O85" s="51"/>
      <c r="P85" s="49">
        <f>Mat_Info[[#This Row],[COÛT TOTAL REALISE]]-Mat_Info[[#This Row],[COÛT TOTAL REJET]]</f>
        <v>0</v>
      </c>
    </row>
    <row r="86" spans="1:16" ht="15.75" thickBot="1">
      <c r="A86" s="218" t="str">
        <f>IF(ISBLANK(Mat_Info[[#This Row],[DATE]]),"",ROW(Mat_Info[[#This Row],[NUM]])-ROW($A$19))</f>
        <v/>
      </c>
      <c r="B86" s="46"/>
      <c r="C86" s="128"/>
      <c r="D86" s="129"/>
      <c r="E86" s="128"/>
      <c r="F86" s="121"/>
      <c r="G86" s="121"/>
      <c r="H86" s="139">
        <f>SUM(Mat_Info[[#This Row],[MONTANT CAF REALISE ]:[MONTANT DD ET AUTRES TAXES HTVA]])</f>
        <v>0</v>
      </c>
      <c r="I86" s="35"/>
      <c r="J86" s="119"/>
      <c r="K86" s="55">
        <f>IF(Mat_Info[[#This Row],[MOTIF]]="",0,Mat_Info[[#This Row],[MONTANT CAF REALISE ]])</f>
        <v>0</v>
      </c>
      <c r="L86" s="55">
        <f>IF(Mat_Info[[#This Row],[MOTIF]]="",0,Mat_Info[[#This Row],[MONTANT DD ET AUTRES TAXES HTVA]])</f>
        <v>0</v>
      </c>
      <c r="M86" s="56">
        <f>SUM(Mat_Info[[#This Row],[MONTANT CAF REJETE]:[MONTANT DD ET AUTRES TAXES HTVA REJETE]])</f>
        <v>0</v>
      </c>
      <c r="N86" s="54"/>
      <c r="O86" s="51"/>
      <c r="P86" s="49">
        <f>Mat_Info[[#This Row],[COÛT TOTAL REALISE]]-Mat_Info[[#This Row],[COÛT TOTAL REJET]]</f>
        <v>0</v>
      </c>
    </row>
    <row r="87" spans="1:16" ht="15.75" thickBot="1">
      <c r="A87" s="218" t="str">
        <f>IF(ISBLANK(Mat_Info[[#This Row],[DATE]]),"",ROW(Mat_Info[[#This Row],[NUM]])-ROW($A$19))</f>
        <v/>
      </c>
      <c r="B87" s="46"/>
      <c r="C87" s="128"/>
      <c r="D87" s="129"/>
      <c r="E87" s="128"/>
      <c r="F87" s="121"/>
      <c r="G87" s="121"/>
      <c r="H87" s="139">
        <f>SUM(Mat_Info[[#This Row],[MONTANT CAF REALISE ]:[MONTANT DD ET AUTRES TAXES HTVA]])</f>
        <v>0</v>
      </c>
      <c r="I87" s="35"/>
      <c r="J87" s="119"/>
      <c r="K87" s="55">
        <f>IF(Mat_Info[[#This Row],[MOTIF]]="",0,Mat_Info[[#This Row],[MONTANT CAF REALISE ]])</f>
        <v>0</v>
      </c>
      <c r="L87" s="55">
        <f>IF(Mat_Info[[#This Row],[MOTIF]]="",0,Mat_Info[[#This Row],[MONTANT DD ET AUTRES TAXES HTVA]])</f>
        <v>0</v>
      </c>
      <c r="M87" s="56">
        <f>SUM(Mat_Info[[#This Row],[MONTANT CAF REJETE]:[MONTANT DD ET AUTRES TAXES HTVA REJETE]])</f>
        <v>0</v>
      </c>
      <c r="N87" s="54"/>
      <c r="O87" s="51"/>
      <c r="P87" s="49">
        <f>Mat_Info[[#This Row],[COÛT TOTAL REALISE]]-Mat_Info[[#This Row],[COÛT TOTAL REJET]]</f>
        <v>0</v>
      </c>
    </row>
    <row r="88" spans="1:16" ht="15.75" thickBot="1">
      <c r="A88" s="218" t="str">
        <f>IF(ISBLANK(Mat_Info[[#This Row],[DATE]]),"",ROW(Mat_Info[[#This Row],[NUM]])-ROW($A$19))</f>
        <v/>
      </c>
      <c r="B88" s="46"/>
      <c r="C88" s="128"/>
      <c r="D88" s="129"/>
      <c r="E88" s="128"/>
      <c r="F88" s="121"/>
      <c r="G88" s="121"/>
      <c r="H88" s="139">
        <f>SUM(Mat_Info[[#This Row],[MONTANT CAF REALISE ]:[MONTANT DD ET AUTRES TAXES HTVA]])</f>
        <v>0</v>
      </c>
      <c r="I88" s="35"/>
      <c r="J88" s="119"/>
      <c r="K88" s="55">
        <f>IF(Mat_Info[[#This Row],[MOTIF]]="",0,Mat_Info[[#This Row],[MONTANT CAF REALISE ]])</f>
        <v>0</v>
      </c>
      <c r="L88" s="55">
        <f>IF(Mat_Info[[#This Row],[MOTIF]]="",0,Mat_Info[[#This Row],[MONTANT DD ET AUTRES TAXES HTVA]])</f>
        <v>0</v>
      </c>
      <c r="M88" s="56">
        <f>SUM(Mat_Info[[#This Row],[MONTANT CAF REJETE]:[MONTANT DD ET AUTRES TAXES HTVA REJETE]])</f>
        <v>0</v>
      </c>
      <c r="N88" s="54"/>
      <c r="O88" s="51"/>
      <c r="P88" s="49">
        <f>Mat_Info[[#This Row],[COÛT TOTAL REALISE]]-Mat_Info[[#This Row],[COÛT TOTAL REJET]]</f>
        <v>0</v>
      </c>
    </row>
    <row r="89" spans="1:16" ht="15.75" thickBot="1">
      <c r="A89" s="218" t="str">
        <f>IF(ISBLANK(Mat_Info[[#This Row],[DATE]]),"",ROW(Mat_Info[[#This Row],[NUM]])-ROW($A$19))</f>
        <v/>
      </c>
      <c r="B89" s="46"/>
      <c r="C89" s="128"/>
      <c r="D89" s="129"/>
      <c r="E89" s="128"/>
      <c r="F89" s="121"/>
      <c r="G89" s="121"/>
      <c r="H89" s="139">
        <f>SUM(Mat_Info[[#This Row],[MONTANT CAF REALISE ]:[MONTANT DD ET AUTRES TAXES HTVA]])</f>
        <v>0</v>
      </c>
      <c r="I89" s="35"/>
      <c r="J89" s="119"/>
      <c r="K89" s="55">
        <f>IF(Mat_Info[[#This Row],[MOTIF]]="",0,Mat_Info[[#This Row],[MONTANT CAF REALISE ]])</f>
        <v>0</v>
      </c>
      <c r="L89" s="55">
        <f>IF(Mat_Info[[#This Row],[MOTIF]]="",0,Mat_Info[[#This Row],[MONTANT DD ET AUTRES TAXES HTVA]])</f>
        <v>0</v>
      </c>
      <c r="M89" s="56">
        <f>SUM(Mat_Info[[#This Row],[MONTANT CAF REJETE]:[MONTANT DD ET AUTRES TAXES HTVA REJETE]])</f>
        <v>0</v>
      </c>
      <c r="N89" s="54"/>
      <c r="O89" s="51"/>
      <c r="P89" s="49">
        <f>Mat_Info[[#This Row],[COÛT TOTAL REALISE]]-Mat_Info[[#This Row],[COÛT TOTAL REJET]]</f>
        <v>0</v>
      </c>
    </row>
    <row r="90" spans="1:16" ht="15.75" thickBot="1">
      <c r="A90" s="218" t="str">
        <f>IF(ISBLANK(Mat_Info[[#This Row],[DATE]]),"",ROW(Mat_Info[[#This Row],[NUM]])-ROW($A$19))</f>
        <v/>
      </c>
      <c r="B90" s="46"/>
      <c r="C90" s="128"/>
      <c r="D90" s="129"/>
      <c r="E90" s="128"/>
      <c r="F90" s="121"/>
      <c r="G90" s="121"/>
      <c r="H90" s="139">
        <f>SUM(Mat_Info[[#This Row],[MONTANT CAF REALISE ]:[MONTANT DD ET AUTRES TAXES HTVA]])</f>
        <v>0</v>
      </c>
      <c r="I90" s="35"/>
      <c r="J90" s="119"/>
      <c r="K90" s="55">
        <f>IF(Mat_Info[[#This Row],[MOTIF]]="",0,Mat_Info[[#This Row],[MONTANT CAF REALISE ]])</f>
        <v>0</v>
      </c>
      <c r="L90" s="55">
        <f>IF(Mat_Info[[#This Row],[MOTIF]]="",0,Mat_Info[[#This Row],[MONTANT DD ET AUTRES TAXES HTVA]])</f>
        <v>0</v>
      </c>
      <c r="M90" s="56">
        <f>SUM(Mat_Info[[#This Row],[MONTANT CAF REJETE]:[MONTANT DD ET AUTRES TAXES HTVA REJETE]])</f>
        <v>0</v>
      </c>
      <c r="N90" s="54"/>
      <c r="O90" s="51"/>
      <c r="P90" s="49">
        <f>Mat_Info[[#This Row],[COÛT TOTAL REALISE]]-Mat_Info[[#This Row],[COÛT TOTAL REJET]]</f>
        <v>0</v>
      </c>
    </row>
    <row r="91" spans="1:16" ht="15.75" thickBot="1">
      <c r="A91" s="218" t="str">
        <f>IF(ISBLANK(Mat_Info[[#This Row],[DATE]]),"",ROW(Mat_Info[[#This Row],[NUM]])-ROW($A$19))</f>
        <v/>
      </c>
      <c r="B91" s="46"/>
      <c r="C91" s="128"/>
      <c r="D91" s="129"/>
      <c r="E91" s="128"/>
      <c r="F91" s="121"/>
      <c r="G91" s="121"/>
      <c r="H91" s="139">
        <f>SUM(Mat_Info[[#This Row],[MONTANT CAF REALISE ]:[MONTANT DD ET AUTRES TAXES HTVA]])</f>
        <v>0</v>
      </c>
      <c r="I91" s="35"/>
      <c r="J91" s="119"/>
      <c r="K91" s="55">
        <f>IF(Mat_Info[[#This Row],[MOTIF]]="",0,Mat_Info[[#This Row],[MONTANT CAF REALISE ]])</f>
        <v>0</v>
      </c>
      <c r="L91" s="55">
        <f>IF(Mat_Info[[#This Row],[MOTIF]]="",0,Mat_Info[[#This Row],[MONTANT DD ET AUTRES TAXES HTVA]])</f>
        <v>0</v>
      </c>
      <c r="M91" s="56">
        <f>SUM(Mat_Info[[#This Row],[MONTANT CAF REJETE]:[MONTANT DD ET AUTRES TAXES HTVA REJETE]])</f>
        <v>0</v>
      </c>
      <c r="N91" s="54"/>
      <c r="O91" s="51"/>
      <c r="P91" s="49">
        <f>Mat_Info[[#This Row],[COÛT TOTAL REALISE]]-Mat_Info[[#This Row],[COÛT TOTAL REJET]]</f>
        <v>0</v>
      </c>
    </row>
    <row r="92" spans="1:16" ht="15.75" thickBot="1">
      <c r="A92" s="218" t="str">
        <f>IF(ISBLANK(Mat_Info[[#This Row],[DATE]]),"",ROW(Mat_Info[[#This Row],[NUM]])-ROW($A$19))</f>
        <v/>
      </c>
      <c r="B92" s="46"/>
      <c r="C92" s="128"/>
      <c r="D92" s="129"/>
      <c r="E92" s="128"/>
      <c r="F92" s="121"/>
      <c r="G92" s="121"/>
      <c r="H92" s="139">
        <f>SUM(Mat_Info[[#This Row],[MONTANT CAF REALISE ]:[MONTANT DD ET AUTRES TAXES HTVA]])</f>
        <v>0</v>
      </c>
      <c r="I92" s="35"/>
      <c r="J92" s="119"/>
      <c r="K92" s="55">
        <f>IF(Mat_Info[[#This Row],[MOTIF]]="",0,Mat_Info[[#This Row],[MONTANT CAF REALISE ]])</f>
        <v>0</v>
      </c>
      <c r="L92" s="55">
        <f>IF(Mat_Info[[#This Row],[MOTIF]]="",0,Mat_Info[[#This Row],[MONTANT DD ET AUTRES TAXES HTVA]])</f>
        <v>0</v>
      </c>
      <c r="M92" s="56">
        <f>SUM(Mat_Info[[#This Row],[MONTANT CAF REJETE]:[MONTANT DD ET AUTRES TAXES HTVA REJETE]])</f>
        <v>0</v>
      </c>
      <c r="N92" s="54"/>
      <c r="O92" s="51"/>
      <c r="P92" s="49">
        <f>Mat_Info[[#This Row],[COÛT TOTAL REALISE]]-Mat_Info[[#This Row],[COÛT TOTAL REJET]]</f>
        <v>0</v>
      </c>
    </row>
    <row r="93" spans="1:16" ht="15.75" thickBot="1">
      <c r="A93" s="218" t="str">
        <f>IF(ISBLANK(Mat_Info[[#This Row],[DATE]]),"",ROW(Mat_Info[[#This Row],[NUM]])-ROW($A$19))</f>
        <v/>
      </c>
      <c r="B93" s="46"/>
      <c r="C93" s="128"/>
      <c r="D93" s="129"/>
      <c r="E93" s="128"/>
      <c r="F93" s="121"/>
      <c r="G93" s="121"/>
      <c r="H93" s="139">
        <f>SUM(Mat_Info[[#This Row],[MONTANT CAF REALISE ]:[MONTANT DD ET AUTRES TAXES HTVA]])</f>
        <v>0</v>
      </c>
      <c r="I93" s="35"/>
      <c r="J93" s="119"/>
      <c r="K93" s="55">
        <f>IF(Mat_Info[[#This Row],[MOTIF]]="",0,Mat_Info[[#This Row],[MONTANT CAF REALISE ]])</f>
        <v>0</v>
      </c>
      <c r="L93" s="55">
        <f>IF(Mat_Info[[#This Row],[MOTIF]]="",0,Mat_Info[[#This Row],[MONTANT DD ET AUTRES TAXES HTVA]])</f>
        <v>0</v>
      </c>
      <c r="M93" s="56">
        <f>SUM(Mat_Info[[#This Row],[MONTANT CAF REJETE]:[MONTANT DD ET AUTRES TAXES HTVA REJETE]])</f>
        <v>0</v>
      </c>
      <c r="N93" s="54"/>
      <c r="O93" s="51"/>
      <c r="P93" s="49">
        <f>Mat_Info[[#This Row],[COÛT TOTAL REALISE]]-Mat_Info[[#This Row],[COÛT TOTAL REJET]]</f>
        <v>0</v>
      </c>
    </row>
    <row r="94" spans="1:16" ht="15.75" thickBot="1">
      <c r="A94" s="218" t="str">
        <f>IF(ISBLANK(Mat_Info[[#This Row],[DATE]]),"",ROW(Mat_Info[[#This Row],[NUM]])-ROW($A$19))</f>
        <v/>
      </c>
      <c r="B94" s="46"/>
      <c r="C94" s="128"/>
      <c r="D94" s="129"/>
      <c r="E94" s="128"/>
      <c r="F94" s="121"/>
      <c r="G94" s="121"/>
      <c r="H94" s="139">
        <f>SUM(Mat_Info[[#This Row],[MONTANT CAF REALISE ]:[MONTANT DD ET AUTRES TAXES HTVA]])</f>
        <v>0</v>
      </c>
      <c r="I94" s="35"/>
      <c r="J94" s="119"/>
      <c r="K94" s="55">
        <f>IF(Mat_Info[[#This Row],[MOTIF]]="",0,Mat_Info[[#This Row],[MONTANT CAF REALISE ]])</f>
        <v>0</v>
      </c>
      <c r="L94" s="55">
        <f>IF(Mat_Info[[#This Row],[MOTIF]]="",0,Mat_Info[[#This Row],[MONTANT DD ET AUTRES TAXES HTVA]])</f>
        <v>0</v>
      </c>
      <c r="M94" s="56">
        <f>SUM(Mat_Info[[#This Row],[MONTANT CAF REJETE]:[MONTANT DD ET AUTRES TAXES HTVA REJETE]])</f>
        <v>0</v>
      </c>
      <c r="N94" s="54"/>
      <c r="O94" s="51"/>
      <c r="P94" s="49">
        <f>Mat_Info[[#This Row],[COÛT TOTAL REALISE]]-Mat_Info[[#This Row],[COÛT TOTAL REJET]]</f>
        <v>0</v>
      </c>
    </row>
    <row r="95" spans="1:16" ht="15.75" thickBot="1">
      <c r="A95" s="218" t="str">
        <f>IF(ISBLANK(Mat_Info[[#This Row],[DATE]]),"",ROW(Mat_Info[[#This Row],[NUM]])-ROW($A$19))</f>
        <v/>
      </c>
      <c r="B95" s="46"/>
      <c r="C95" s="128"/>
      <c r="D95" s="129"/>
      <c r="E95" s="128"/>
      <c r="F95" s="121"/>
      <c r="G95" s="121"/>
      <c r="H95" s="139">
        <f>SUM(Mat_Info[[#This Row],[MONTANT CAF REALISE ]:[MONTANT DD ET AUTRES TAXES HTVA]])</f>
        <v>0</v>
      </c>
      <c r="I95" s="35"/>
      <c r="J95" s="119"/>
      <c r="K95" s="55">
        <f>IF(Mat_Info[[#This Row],[MOTIF]]="",0,Mat_Info[[#This Row],[MONTANT CAF REALISE ]])</f>
        <v>0</v>
      </c>
      <c r="L95" s="55">
        <f>IF(Mat_Info[[#This Row],[MOTIF]]="",0,Mat_Info[[#This Row],[MONTANT DD ET AUTRES TAXES HTVA]])</f>
        <v>0</v>
      </c>
      <c r="M95" s="56">
        <f>SUM(Mat_Info[[#This Row],[MONTANT CAF REJETE]:[MONTANT DD ET AUTRES TAXES HTVA REJETE]])</f>
        <v>0</v>
      </c>
      <c r="N95" s="54"/>
      <c r="O95" s="51"/>
      <c r="P95" s="49">
        <f>Mat_Info[[#This Row],[COÛT TOTAL REALISE]]-Mat_Info[[#This Row],[COÛT TOTAL REJET]]</f>
        <v>0</v>
      </c>
    </row>
    <row r="96" spans="1:16" ht="15.75" thickBot="1">
      <c r="A96" s="218" t="str">
        <f>IF(ISBLANK(Mat_Info[[#This Row],[DATE]]),"",ROW(Mat_Info[[#This Row],[NUM]])-ROW($A$19))</f>
        <v/>
      </c>
      <c r="B96" s="46"/>
      <c r="C96" s="128"/>
      <c r="D96" s="129"/>
      <c r="E96" s="128"/>
      <c r="F96" s="121"/>
      <c r="G96" s="121"/>
      <c r="H96" s="139">
        <f>SUM(Mat_Info[[#This Row],[MONTANT CAF REALISE ]:[MONTANT DD ET AUTRES TAXES HTVA]])</f>
        <v>0</v>
      </c>
      <c r="I96" s="35"/>
      <c r="J96" s="119"/>
      <c r="K96" s="55">
        <f>IF(Mat_Info[[#This Row],[MOTIF]]="",0,Mat_Info[[#This Row],[MONTANT CAF REALISE ]])</f>
        <v>0</v>
      </c>
      <c r="L96" s="55">
        <f>IF(Mat_Info[[#This Row],[MOTIF]]="",0,Mat_Info[[#This Row],[MONTANT DD ET AUTRES TAXES HTVA]])</f>
        <v>0</v>
      </c>
      <c r="M96" s="56">
        <f>SUM(Mat_Info[[#This Row],[MONTANT CAF REJETE]:[MONTANT DD ET AUTRES TAXES HTVA REJETE]])</f>
        <v>0</v>
      </c>
      <c r="N96" s="54"/>
      <c r="O96" s="51"/>
      <c r="P96" s="49">
        <f>Mat_Info[[#This Row],[COÛT TOTAL REALISE]]-Mat_Info[[#This Row],[COÛT TOTAL REJET]]</f>
        <v>0</v>
      </c>
    </row>
    <row r="97" spans="1:16" ht="15.75" thickBot="1">
      <c r="A97" s="218" t="str">
        <f>IF(ISBLANK(Mat_Info[[#This Row],[DATE]]),"",ROW(Mat_Info[[#This Row],[NUM]])-ROW($A$19))</f>
        <v/>
      </c>
      <c r="B97" s="46"/>
      <c r="C97" s="128"/>
      <c r="D97" s="129"/>
      <c r="E97" s="128"/>
      <c r="F97" s="121"/>
      <c r="G97" s="121"/>
      <c r="H97" s="139">
        <f>SUM(Mat_Info[[#This Row],[MONTANT CAF REALISE ]:[MONTANT DD ET AUTRES TAXES HTVA]])</f>
        <v>0</v>
      </c>
      <c r="I97" s="35"/>
      <c r="J97" s="119"/>
      <c r="K97" s="55">
        <f>IF(Mat_Info[[#This Row],[MOTIF]]="",0,Mat_Info[[#This Row],[MONTANT CAF REALISE ]])</f>
        <v>0</v>
      </c>
      <c r="L97" s="55">
        <f>IF(Mat_Info[[#This Row],[MOTIF]]="",0,Mat_Info[[#This Row],[MONTANT DD ET AUTRES TAXES HTVA]])</f>
        <v>0</v>
      </c>
      <c r="M97" s="56">
        <f>SUM(Mat_Info[[#This Row],[MONTANT CAF REJETE]:[MONTANT DD ET AUTRES TAXES HTVA REJETE]])</f>
        <v>0</v>
      </c>
      <c r="N97" s="54"/>
      <c r="O97" s="51"/>
      <c r="P97" s="49">
        <f>Mat_Info[[#This Row],[COÛT TOTAL REALISE]]-Mat_Info[[#This Row],[COÛT TOTAL REJET]]</f>
        <v>0</v>
      </c>
    </row>
    <row r="98" spans="1:16" ht="15.75" thickBot="1">
      <c r="A98" s="218" t="str">
        <f>IF(ISBLANK(Mat_Info[[#This Row],[DATE]]),"",ROW(Mat_Info[[#This Row],[NUM]])-ROW($A$19))</f>
        <v/>
      </c>
      <c r="B98" s="46"/>
      <c r="C98" s="128"/>
      <c r="D98" s="129"/>
      <c r="E98" s="128"/>
      <c r="F98" s="121"/>
      <c r="G98" s="121"/>
      <c r="H98" s="139">
        <f>SUM(Mat_Info[[#This Row],[MONTANT CAF REALISE ]:[MONTANT DD ET AUTRES TAXES HTVA]])</f>
        <v>0</v>
      </c>
      <c r="I98" s="35"/>
      <c r="J98" s="119"/>
      <c r="K98" s="55">
        <f>IF(Mat_Info[[#This Row],[MOTIF]]="",0,Mat_Info[[#This Row],[MONTANT CAF REALISE ]])</f>
        <v>0</v>
      </c>
      <c r="L98" s="55">
        <f>IF(Mat_Info[[#This Row],[MOTIF]]="",0,Mat_Info[[#This Row],[MONTANT DD ET AUTRES TAXES HTVA]])</f>
        <v>0</v>
      </c>
      <c r="M98" s="56">
        <f>SUM(Mat_Info[[#This Row],[MONTANT CAF REJETE]:[MONTANT DD ET AUTRES TAXES HTVA REJETE]])</f>
        <v>0</v>
      </c>
      <c r="N98" s="54"/>
      <c r="O98" s="51"/>
      <c r="P98" s="49">
        <f>Mat_Info[[#This Row],[COÛT TOTAL REALISE]]-Mat_Info[[#This Row],[COÛT TOTAL REJET]]</f>
        <v>0</v>
      </c>
    </row>
    <row r="99" spans="1:16" ht="15.75" thickBot="1">
      <c r="A99" s="218" t="str">
        <f>IF(ISBLANK(Mat_Info[[#This Row],[DATE]]),"",ROW(Mat_Info[[#This Row],[NUM]])-ROW($A$19))</f>
        <v/>
      </c>
      <c r="B99" s="46"/>
      <c r="C99" s="128"/>
      <c r="D99" s="129"/>
      <c r="E99" s="128"/>
      <c r="F99" s="121"/>
      <c r="G99" s="121"/>
      <c r="H99" s="139">
        <f>SUM(Mat_Info[[#This Row],[MONTANT CAF REALISE ]:[MONTANT DD ET AUTRES TAXES HTVA]])</f>
        <v>0</v>
      </c>
      <c r="I99" s="35"/>
      <c r="J99" s="119"/>
      <c r="K99" s="55">
        <f>IF(Mat_Info[[#This Row],[MOTIF]]="",0,Mat_Info[[#This Row],[MONTANT CAF REALISE ]])</f>
        <v>0</v>
      </c>
      <c r="L99" s="55">
        <f>IF(Mat_Info[[#This Row],[MOTIF]]="",0,Mat_Info[[#This Row],[MONTANT DD ET AUTRES TAXES HTVA]])</f>
        <v>0</v>
      </c>
      <c r="M99" s="56">
        <f>SUM(Mat_Info[[#This Row],[MONTANT CAF REJETE]:[MONTANT DD ET AUTRES TAXES HTVA REJETE]])</f>
        <v>0</v>
      </c>
      <c r="N99" s="54"/>
      <c r="O99" s="51"/>
      <c r="P99" s="49">
        <f>Mat_Info[[#This Row],[COÛT TOTAL REALISE]]-Mat_Info[[#This Row],[COÛT TOTAL REJET]]</f>
        <v>0</v>
      </c>
    </row>
    <row r="100" spans="1:16" ht="15.75" thickBot="1">
      <c r="A100" s="218" t="str">
        <f>IF(ISBLANK(Mat_Info[[#This Row],[DATE]]),"",ROW(Mat_Info[[#This Row],[NUM]])-ROW($A$19))</f>
        <v/>
      </c>
      <c r="B100" s="46"/>
      <c r="C100" s="128"/>
      <c r="D100" s="129"/>
      <c r="E100" s="128"/>
      <c r="F100" s="121"/>
      <c r="G100" s="121"/>
      <c r="H100" s="139">
        <f>SUM(Mat_Info[[#This Row],[MONTANT CAF REALISE ]:[MONTANT DD ET AUTRES TAXES HTVA]])</f>
        <v>0</v>
      </c>
      <c r="I100" s="35"/>
      <c r="J100" s="119"/>
      <c r="K100" s="55">
        <f>IF(Mat_Info[[#This Row],[MOTIF]]="",0,Mat_Info[[#This Row],[MONTANT CAF REALISE ]])</f>
        <v>0</v>
      </c>
      <c r="L100" s="55">
        <f>IF(Mat_Info[[#This Row],[MOTIF]]="",0,Mat_Info[[#This Row],[MONTANT DD ET AUTRES TAXES HTVA]])</f>
        <v>0</v>
      </c>
      <c r="M100" s="56">
        <f>SUM(Mat_Info[[#This Row],[MONTANT CAF REJETE]:[MONTANT DD ET AUTRES TAXES HTVA REJETE]])</f>
        <v>0</v>
      </c>
      <c r="N100" s="54"/>
      <c r="O100" s="51"/>
      <c r="P100" s="49">
        <f>Mat_Info[[#This Row],[COÛT TOTAL REALISE]]-Mat_Info[[#This Row],[COÛT TOTAL REJET]]</f>
        <v>0</v>
      </c>
    </row>
    <row r="101" spans="1:16" ht="15.75" thickBot="1">
      <c r="A101" s="218" t="str">
        <f>IF(ISBLANK(Mat_Info[[#This Row],[DATE]]),"",ROW(Mat_Info[[#This Row],[NUM]])-ROW($A$19))</f>
        <v/>
      </c>
      <c r="B101" s="46"/>
      <c r="C101" s="128"/>
      <c r="D101" s="129"/>
      <c r="E101" s="128"/>
      <c r="F101" s="121"/>
      <c r="G101" s="121"/>
      <c r="H101" s="139">
        <f>SUM(Mat_Info[[#This Row],[MONTANT CAF REALISE ]:[MONTANT DD ET AUTRES TAXES HTVA]])</f>
        <v>0</v>
      </c>
      <c r="I101" s="35"/>
      <c r="J101" s="119"/>
      <c r="K101" s="55">
        <f>IF(Mat_Info[[#This Row],[MOTIF]]="",0,Mat_Info[[#This Row],[MONTANT CAF REALISE ]])</f>
        <v>0</v>
      </c>
      <c r="L101" s="55">
        <f>IF(Mat_Info[[#This Row],[MOTIF]]="",0,Mat_Info[[#This Row],[MONTANT DD ET AUTRES TAXES HTVA]])</f>
        <v>0</v>
      </c>
      <c r="M101" s="56">
        <f>SUM(Mat_Info[[#This Row],[MONTANT CAF REJETE]:[MONTANT DD ET AUTRES TAXES HTVA REJETE]])</f>
        <v>0</v>
      </c>
      <c r="N101" s="54"/>
      <c r="O101" s="51"/>
      <c r="P101" s="49">
        <f>Mat_Info[[#This Row],[COÛT TOTAL REALISE]]-Mat_Info[[#This Row],[COÛT TOTAL REJET]]</f>
        <v>0</v>
      </c>
    </row>
    <row r="102" spans="1:16" ht="15.75" thickBot="1">
      <c r="A102" s="218" t="str">
        <f>IF(ISBLANK(Mat_Info[[#This Row],[DATE]]),"",ROW(Mat_Info[[#This Row],[NUM]])-ROW($A$19))</f>
        <v/>
      </c>
      <c r="B102" s="46"/>
      <c r="C102" s="128"/>
      <c r="D102" s="129"/>
      <c r="E102" s="128"/>
      <c r="F102" s="121"/>
      <c r="G102" s="121"/>
      <c r="H102" s="139">
        <f>SUM(Mat_Info[[#This Row],[MONTANT CAF REALISE ]:[MONTANT DD ET AUTRES TAXES HTVA]])</f>
        <v>0</v>
      </c>
      <c r="I102" s="35"/>
      <c r="J102" s="119"/>
      <c r="K102" s="55">
        <f>IF(Mat_Info[[#This Row],[MOTIF]]="",0,Mat_Info[[#This Row],[MONTANT CAF REALISE ]])</f>
        <v>0</v>
      </c>
      <c r="L102" s="55">
        <f>IF(Mat_Info[[#This Row],[MOTIF]]="",0,Mat_Info[[#This Row],[MONTANT DD ET AUTRES TAXES HTVA]])</f>
        <v>0</v>
      </c>
      <c r="M102" s="56">
        <f>SUM(Mat_Info[[#This Row],[MONTANT CAF REJETE]:[MONTANT DD ET AUTRES TAXES HTVA REJETE]])</f>
        <v>0</v>
      </c>
      <c r="N102" s="54"/>
      <c r="O102" s="51"/>
      <c r="P102" s="49">
        <f>Mat_Info[[#This Row],[COÛT TOTAL REALISE]]-Mat_Info[[#This Row],[COÛT TOTAL REJET]]</f>
        <v>0</v>
      </c>
    </row>
    <row r="103" spans="1:16" ht="15.75" thickBot="1">
      <c r="A103" s="218" t="str">
        <f>IF(ISBLANK(Mat_Info[[#This Row],[DATE]]),"",ROW(Mat_Info[[#This Row],[NUM]])-ROW($A$19))</f>
        <v/>
      </c>
      <c r="B103" s="46"/>
      <c r="C103" s="128"/>
      <c r="D103" s="129"/>
      <c r="E103" s="128"/>
      <c r="F103" s="121"/>
      <c r="G103" s="121"/>
      <c r="H103" s="139">
        <f>SUM(Mat_Info[[#This Row],[MONTANT CAF REALISE ]:[MONTANT DD ET AUTRES TAXES HTVA]])</f>
        <v>0</v>
      </c>
      <c r="I103" s="35"/>
      <c r="J103" s="119"/>
      <c r="K103" s="55">
        <f>IF(Mat_Info[[#This Row],[MOTIF]]="",0,Mat_Info[[#This Row],[MONTANT CAF REALISE ]])</f>
        <v>0</v>
      </c>
      <c r="L103" s="55">
        <f>IF(Mat_Info[[#This Row],[MOTIF]]="",0,Mat_Info[[#This Row],[MONTANT DD ET AUTRES TAXES HTVA]])</f>
        <v>0</v>
      </c>
      <c r="M103" s="56">
        <f>SUM(Mat_Info[[#This Row],[MONTANT CAF REJETE]:[MONTANT DD ET AUTRES TAXES HTVA REJETE]])</f>
        <v>0</v>
      </c>
      <c r="N103" s="54"/>
      <c r="O103" s="51"/>
      <c r="P103" s="49">
        <f>Mat_Info[[#This Row],[COÛT TOTAL REALISE]]-Mat_Info[[#This Row],[COÛT TOTAL REJET]]</f>
        <v>0</v>
      </c>
    </row>
    <row r="104" spans="1:16" ht="15.75" thickBot="1">
      <c r="A104" s="218" t="str">
        <f>IF(ISBLANK(Mat_Info[[#This Row],[DATE]]),"",ROW(Mat_Info[[#This Row],[NUM]])-ROW($A$19))</f>
        <v/>
      </c>
      <c r="B104" s="46"/>
      <c r="C104" s="128"/>
      <c r="D104" s="129"/>
      <c r="E104" s="128"/>
      <c r="F104" s="121"/>
      <c r="G104" s="121"/>
      <c r="H104" s="139">
        <f>SUM(Mat_Info[[#This Row],[MONTANT CAF REALISE ]:[MONTANT DD ET AUTRES TAXES HTVA]])</f>
        <v>0</v>
      </c>
      <c r="I104" s="35"/>
      <c r="J104" s="119"/>
      <c r="K104" s="55">
        <f>IF(Mat_Info[[#This Row],[MOTIF]]="",0,Mat_Info[[#This Row],[MONTANT CAF REALISE ]])</f>
        <v>0</v>
      </c>
      <c r="L104" s="55">
        <f>IF(Mat_Info[[#This Row],[MOTIF]]="",0,Mat_Info[[#This Row],[MONTANT DD ET AUTRES TAXES HTVA]])</f>
        <v>0</v>
      </c>
      <c r="M104" s="56">
        <f>SUM(Mat_Info[[#This Row],[MONTANT CAF REJETE]:[MONTANT DD ET AUTRES TAXES HTVA REJETE]])</f>
        <v>0</v>
      </c>
      <c r="N104" s="54"/>
      <c r="O104" s="51"/>
      <c r="P104" s="49">
        <f>Mat_Info[[#This Row],[COÛT TOTAL REALISE]]-Mat_Info[[#This Row],[COÛT TOTAL REJET]]</f>
        <v>0</v>
      </c>
    </row>
    <row r="105" spans="1:16" ht="15.75" thickBot="1">
      <c r="A105" s="218" t="str">
        <f>IF(ISBLANK(Mat_Info[[#This Row],[DATE]]),"",ROW(Mat_Info[[#This Row],[NUM]])-ROW($A$19))</f>
        <v/>
      </c>
      <c r="B105" s="46"/>
      <c r="C105" s="128"/>
      <c r="D105" s="129"/>
      <c r="E105" s="128"/>
      <c r="F105" s="121"/>
      <c r="G105" s="121"/>
      <c r="H105" s="139">
        <f>SUM(Mat_Info[[#This Row],[MONTANT CAF REALISE ]:[MONTANT DD ET AUTRES TAXES HTVA]])</f>
        <v>0</v>
      </c>
      <c r="I105" s="35"/>
      <c r="J105" s="119"/>
      <c r="K105" s="55">
        <f>IF(Mat_Info[[#This Row],[MOTIF]]="",0,Mat_Info[[#This Row],[MONTANT CAF REALISE ]])</f>
        <v>0</v>
      </c>
      <c r="L105" s="55">
        <f>IF(Mat_Info[[#This Row],[MOTIF]]="",0,Mat_Info[[#This Row],[MONTANT DD ET AUTRES TAXES HTVA]])</f>
        <v>0</v>
      </c>
      <c r="M105" s="56">
        <f>SUM(Mat_Info[[#This Row],[MONTANT CAF REJETE]:[MONTANT DD ET AUTRES TAXES HTVA REJETE]])</f>
        <v>0</v>
      </c>
      <c r="N105" s="54"/>
      <c r="O105" s="51"/>
      <c r="P105" s="49">
        <f>Mat_Info[[#This Row],[COÛT TOTAL REALISE]]-Mat_Info[[#This Row],[COÛT TOTAL REJET]]</f>
        <v>0</v>
      </c>
    </row>
    <row r="106" spans="1:16" ht="15.75" thickBot="1">
      <c r="A106" s="218" t="str">
        <f>IF(ISBLANK(Mat_Info[[#This Row],[DATE]]),"",ROW(Mat_Info[[#This Row],[NUM]])-ROW($A$19))</f>
        <v/>
      </c>
      <c r="B106" s="46"/>
      <c r="C106" s="128"/>
      <c r="D106" s="129"/>
      <c r="E106" s="128"/>
      <c r="F106" s="121"/>
      <c r="G106" s="121"/>
      <c r="H106" s="139">
        <f>SUM(Mat_Info[[#This Row],[MONTANT CAF REALISE ]:[MONTANT DD ET AUTRES TAXES HTVA]])</f>
        <v>0</v>
      </c>
      <c r="I106" s="35"/>
      <c r="J106" s="119"/>
      <c r="K106" s="55">
        <f>IF(Mat_Info[[#This Row],[MOTIF]]="",0,Mat_Info[[#This Row],[MONTANT CAF REALISE ]])</f>
        <v>0</v>
      </c>
      <c r="L106" s="55">
        <f>IF(Mat_Info[[#This Row],[MOTIF]]="",0,Mat_Info[[#This Row],[MONTANT DD ET AUTRES TAXES HTVA]])</f>
        <v>0</v>
      </c>
      <c r="M106" s="56">
        <f>SUM(Mat_Info[[#This Row],[MONTANT CAF REJETE]:[MONTANT DD ET AUTRES TAXES HTVA REJETE]])</f>
        <v>0</v>
      </c>
      <c r="N106" s="54"/>
      <c r="O106" s="51"/>
      <c r="P106" s="49">
        <f>Mat_Info[[#This Row],[COÛT TOTAL REALISE]]-Mat_Info[[#This Row],[COÛT TOTAL REJET]]</f>
        <v>0</v>
      </c>
    </row>
    <row r="107" spans="1:16" ht="15.75" thickBot="1">
      <c r="A107" s="218" t="str">
        <f>IF(ISBLANK(Mat_Info[[#This Row],[DATE]]),"",ROW(Mat_Info[[#This Row],[NUM]])-ROW($A$19))</f>
        <v/>
      </c>
      <c r="B107" s="46"/>
      <c r="C107" s="128"/>
      <c r="D107" s="129"/>
      <c r="E107" s="128"/>
      <c r="F107" s="121"/>
      <c r="G107" s="121"/>
      <c r="H107" s="139">
        <f>SUM(Mat_Info[[#This Row],[MONTANT CAF REALISE ]:[MONTANT DD ET AUTRES TAXES HTVA]])</f>
        <v>0</v>
      </c>
      <c r="I107" s="35"/>
      <c r="J107" s="119"/>
      <c r="K107" s="55">
        <f>IF(Mat_Info[[#This Row],[MOTIF]]="",0,Mat_Info[[#This Row],[MONTANT CAF REALISE ]])</f>
        <v>0</v>
      </c>
      <c r="L107" s="55">
        <f>IF(Mat_Info[[#This Row],[MOTIF]]="",0,Mat_Info[[#This Row],[MONTANT DD ET AUTRES TAXES HTVA]])</f>
        <v>0</v>
      </c>
      <c r="M107" s="56">
        <f>SUM(Mat_Info[[#This Row],[MONTANT CAF REJETE]:[MONTANT DD ET AUTRES TAXES HTVA REJETE]])</f>
        <v>0</v>
      </c>
      <c r="N107" s="54"/>
      <c r="O107" s="51"/>
      <c r="P107" s="49">
        <f>Mat_Info[[#This Row],[COÛT TOTAL REALISE]]-Mat_Info[[#This Row],[COÛT TOTAL REJET]]</f>
        <v>0</v>
      </c>
    </row>
    <row r="108" spans="1:16" ht="15.75" thickBot="1">
      <c r="A108" s="218" t="str">
        <f>IF(ISBLANK(Mat_Info[[#This Row],[DATE]]),"",ROW(Mat_Info[[#This Row],[NUM]])-ROW($A$19))</f>
        <v/>
      </c>
      <c r="B108" s="46"/>
      <c r="C108" s="128"/>
      <c r="D108" s="129"/>
      <c r="E108" s="128"/>
      <c r="F108" s="121"/>
      <c r="G108" s="121"/>
      <c r="H108" s="139">
        <f>SUM(Mat_Info[[#This Row],[MONTANT CAF REALISE ]:[MONTANT DD ET AUTRES TAXES HTVA]])</f>
        <v>0</v>
      </c>
      <c r="I108" s="35"/>
      <c r="J108" s="119"/>
      <c r="K108" s="55">
        <f>IF(Mat_Info[[#This Row],[MOTIF]]="",0,Mat_Info[[#This Row],[MONTANT CAF REALISE ]])</f>
        <v>0</v>
      </c>
      <c r="L108" s="55">
        <f>IF(Mat_Info[[#This Row],[MOTIF]]="",0,Mat_Info[[#This Row],[MONTANT DD ET AUTRES TAXES HTVA]])</f>
        <v>0</v>
      </c>
      <c r="M108" s="56">
        <f>SUM(Mat_Info[[#This Row],[MONTANT CAF REJETE]:[MONTANT DD ET AUTRES TAXES HTVA REJETE]])</f>
        <v>0</v>
      </c>
      <c r="N108" s="54"/>
      <c r="O108" s="51"/>
      <c r="P108" s="49">
        <f>Mat_Info[[#This Row],[COÛT TOTAL REALISE]]-Mat_Info[[#This Row],[COÛT TOTAL REJET]]</f>
        <v>0</v>
      </c>
    </row>
    <row r="109" spans="1:16" ht="15.75" thickBot="1">
      <c r="A109" s="218" t="str">
        <f>IF(ISBLANK(Mat_Info[[#This Row],[DATE]]),"",ROW(Mat_Info[[#This Row],[NUM]])-ROW($A$19))</f>
        <v/>
      </c>
      <c r="B109" s="46"/>
      <c r="C109" s="128"/>
      <c r="D109" s="129"/>
      <c r="E109" s="128"/>
      <c r="F109" s="121"/>
      <c r="G109" s="121"/>
      <c r="H109" s="139">
        <f>SUM(Mat_Info[[#This Row],[MONTANT CAF REALISE ]:[MONTANT DD ET AUTRES TAXES HTVA]])</f>
        <v>0</v>
      </c>
      <c r="I109" s="35"/>
      <c r="J109" s="119"/>
      <c r="K109" s="55">
        <f>IF(Mat_Info[[#This Row],[MOTIF]]="",0,Mat_Info[[#This Row],[MONTANT CAF REALISE ]])</f>
        <v>0</v>
      </c>
      <c r="L109" s="55">
        <f>IF(Mat_Info[[#This Row],[MOTIF]]="",0,Mat_Info[[#This Row],[MONTANT DD ET AUTRES TAXES HTVA]])</f>
        <v>0</v>
      </c>
      <c r="M109" s="56">
        <f>SUM(Mat_Info[[#This Row],[MONTANT CAF REJETE]:[MONTANT DD ET AUTRES TAXES HTVA REJETE]])</f>
        <v>0</v>
      </c>
      <c r="N109" s="54"/>
      <c r="O109" s="51"/>
      <c r="P109" s="49">
        <f>Mat_Info[[#This Row],[COÛT TOTAL REALISE]]-Mat_Info[[#This Row],[COÛT TOTAL REJET]]</f>
        <v>0</v>
      </c>
    </row>
    <row r="110" spans="1:16" ht="15.75" thickBot="1">
      <c r="A110" s="218" t="str">
        <f>IF(ISBLANK(Mat_Info[[#This Row],[DATE]]),"",ROW(Mat_Info[[#This Row],[NUM]])-ROW($A$19))</f>
        <v/>
      </c>
      <c r="B110" s="46"/>
      <c r="C110" s="128"/>
      <c r="D110" s="129"/>
      <c r="E110" s="128"/>
      <c r="F110" s="121"/>
      <c r="G110" s="121"/>
      <c r="H110" s="139">
        <f>SUM(Mat_Info[[#This Row],[MONTANT CAF REALISE ]:[MONTANT DD ET AUTRES TAXES HTVA]])</f>
        <v>0</v>
      </c>
      <c r="I110" s="35"/>
      <c r="J110" s="119"/>
      <c r="K110" s="55">
        <f>IF(Mat_Info[[#This Row],[MOTIF]]="",0,Mat_Info[[#This Row],[MONTANT CAF REALISE ]])</f>
        <v>0</v>
      </c>
      <c r="L110" s="55">
        <f>IF(Mat_Info[[#This Row],[MOTIF]]="",0,Mat_Info[[#This Row],[MONTANT DD ET AUTRES TAXES HTVA]])</f>
        <v>0</v>
      </c>
      <c r="M110" s="56">
        <f>SUM(Mat_Info[[#This Row],[MONTANT CAF REJETE]:[MONTANT DD ET AUTRES TAXES HTVA REJETE]])</f>
        <v>0</v>
      </c>
      <c r="N110" s="54"/>
      <c r="O110" s="51"/>
      <c r="P110" s="49">
        <f>Mat_Info[[#This Row],[COÛT TOTAL REALISE]]-Mat_Info[[#This Row],[COÛT TOTAL REJET]]</f>
        <v>0</v>
      </c>
    </row>
    <row r="111" spans="1:16" ht="15.75" thickBot="1">
      <c r="A111" s="218" t="str">
        <f>IF(ISBLANK(Mat_Info[[#This Row],[DATE]]),"",ROW(Mat_Info[[#This Row],[NUM]])-ROW($A$19))</f>
        <v/>
      </c>
      <c r="B111" s="46"/>
      <c r="C111" s="128"/>
      <c r="D111" s="129"/>
      <c r="E111" s="128"/>
      <c r="F111" s="121"/>
      <c r="G111" s="121"/>
      <c r="H111" s="139">
        <f>SUM(Mat_Info[[#This Row],[MONTANT CAF REALISE ]:[MONTANT DD ET AUTRES TAXES HTVA]])</f>
        <v>0</v>
      </c>
      <c r="I111" s="35"/>
      <c r="J111" s="119"/>
      <c r="K111" s="55">
        <f>IF(Mat_Info[[#This Row],[MOTIF]]="",0,Mat_Info[[#This Row],[MONTANT CAF REALISE ]])</f>
        <v>0</v>
      </c>
      <c r="L111" s="55">
        <f>IF(Mat_Info[[#This Row],[MOTIF]]="",0,Mat_Info[[#This Row],[MONTANT DD ET AUTRES TAXES HTVA]])</f>
        <v>0</v>
      </c>
      <c r="M111" s="56">
        <f>SUM(Mat_Info[[#This Row],[MONTANT CAF REJETE]:[MONTANT DD ET AUTRES TAXES HTVA REJETE]])</f>
        <v>0</v>
      </c>
      <c r="N111" s="54"/>
      <c r="O111" s="51"/>
      <c r="P111" s="49">
        <f>Mat_Info[[#This Row],[COÛT TOTAL REALISE]]-Mat_Info[[#This Row],[COÛT TOTAL REJET]]</f>
        <v>0</v>
      </c>
    </row>
    <row r="112" spans="1:16" ht="15.75" thickBot="1">
      <c r="A112" s="218" t="str">
        <f>IF(ISBLANK(Mat_Info[[#This Row],[DATE]]),"",ROW(Mat_Info[[#This Row],[NUM]])-ROW($A$19))</f>
        <v/>
      </c>
      <c r="B112" s="46"/>
      <c r="C112" s="128"/>
      <c r="D112" s="129"/>
      <c r="E112" s="128"/>
      <c r="F112" s="121"/>
      <c r="G112" s="121"/>
      <c r="H112" s="139">
        <f>SUM(Mat_Info[[#This Row],[MONTANT CAF REALISE ]:[MONTANT DD ET AUTRES TAXES HTVA]])</f>
        <v>0</v>
      </c>
      <c r="I112" s="35"/>
      <c r="J112" s="119"/>
      <c r="K112" s="55">
        <f>IF(Mat_Info[[#This Row],[MOTIF]]="",0,Mat_Info[[#This Row],[MONTANT CAF REALISE ]])</f>
        <v>0</v>
      </c>
      <c r="L112" s="55">
        <f>IF(Mat_Info[[#This Row],[MOTIF]]="",0,Mat_Info[[#This Row],[MONTANT DD ET AUTRES TAXES HTVA]])</f>
        <v>0</v>
      </c>
      <c r="M112" s="56">
        <f>SUM(Mat_Info[[#This Row],[MONTANT CAF REJETE]:[MONTANT DD ET AUTRES TAXES HTVA REJETE]])</f>
        <v>0</v>
      </c>
      <c r="N112" s="54"/>
      <c r="O112" s="51"/>
      <c r="P112" s="49">
        <f>Mat_Info[[#This Row],[COÛT TOTAL REALISE]]-Mat_Info[[#This Row],[COÛT TOTAL REJET]]</f>
        <v>0</v>
      </c>
    </row>
    <row r="113" spans="1:16" ht="15.75" thickBot="1">
      <c r="A113" s="218" t="str">
        <f>IF(ISBLANK(Mat_Info[[#This Row],[DATE]]),"",ROW(Mat_Info[[#This Row],[NUM]])-ROW($A$19))</f>
        <v/>
      </c>
      <c r="B113" s="46"/>
      <c r="C113" s="128"/>
      <c r="D113" s="129"/>
      <c r="E113" s="128"/>
      <c r="F113" s="121"/>
      <c r="G113" s="121"/>
      <c r="H113" s="139">
        <f>SUM(Mat_Info[[#This Row],[MONTANT CAF REALISE ]:[MONTANT DD ET AUTRES TAXES HTVA]])</f>
        <v>0</v>
      </c>
      <c r="I113" s="35"/>
      <c r="J113" s="119"/>
      <c r="K113" s="55">
        <f>IF(Mat_Info[[#This Row],[MOTIF]]="",0,Mat_Info[[#This Row],[MONTANT CAF REALISE ]])</f>
        <v>0</v>
      </c>
      <c r="L113" s="55">
        <f>IF(Mat_Info[[#This Row],[MOTIF]]="",0,Mat_Info[[#This Row],[MONTANT DD ET AUTRES TAXES HTVA]])</f>
        <v>0</v>
      </c>
      <c r="M113" s="56">
        <f>SUM(Mat_Info[[#This Row],[MONTANT CAF REJETE]:[MONTANT DD ET AUTRES TAXES HTVA REJETE]])</f>
        <v>0</v>
      </c>
      <c r="N113" s="54"/>
      <c r="O113" s="51"/>
      <c r="P113" s="49">
        <f>Mat_Info[[#This Row],[COÛT TOTAL REALISE]]-Mat_Info[[#This Row],[COÛT TOTAL REJET]]</f>
        <v>0</v>
      </c>
    </row>
    <row r="114" spans="1:16" ht="15.75" thickBot="1">
      <c r="A114" s="218" t="str">
        <f>IF(ISBLANK(Mat_Info[[#This Row],[DATE]]),"",ROW(Mat_Info[[#This Row],[NUM]])-ROW($A$19))</f>
        <v/>
      </c>
      <c r="B114" s="46"/>
      <c r="C114" s="128"/>
      <c r="D114" s="129"/>
      <c r="E114" s="128"/>
      <c r="F114" s="121"/>
      <c r="G114" s="121"/>
      <c r="H114" s="139">
        <f>SUM(Mat_Info[[#This Row],[MONTANT CAF REALISE ]:[MONTANT DD ET AUTRES TAXES HTVA]])</f>
        <v>0</v>
      </c>
      <c r="I114" s="35"/>
      <c r="J114" s="119"/>
      <c r="K114" s="55">
        <f>IF(Mat_Info[[#This Row],[MOTIF]]="",0,Mat_Info[[#This Row],[MONTANT CAF REALISE ]])</f>
        <v>0</v>
      </c>
      <c r="L114" s="55">
        <f>IF(Mat_Info[[#This Row],[MOTIF]]="",0,Mat_Info[[#This Row],[MONTANT DD ET AUTRES TAXES HTVA]])</f>
        <v>0</v>
      </c>
      <c r="M114" s="56">
        <f>SUM(Mat_Info[[#This Row],[MONTANT CAF REJETE]:[MONTANT DD ET AUTRES TAXES HTVA REJETE]])</f>
        <v>0</v>
      </c>
      <c r="N114" s="54"/>
      <c r="O114" s="51"/>
      <c r="P114" s="49">
        <f>Mat_Info[[#This Row],[COÛT TOTAL REALISE]]-Mat_Info[[#This Row],[COÛT TOTAL REJET]]</f>
        <v>0</v>
      </c>
    </row>
    <row r="115" spans="1:16" ht="15.75" thickBot="1">
      <c r="A115" s="218" t="str">
        <f>IF(ISBLANK(Mat_Info[[#This Row],[DATE]]),"",ROW(Mat_Info[[#This Row],[NUM]])-ROW($A$19))</f>
        <v/>
      </c>
      <c r="B115" s="46"/>
      <c r="C115" s="128"/>
      <c r="D115" s="129"/>
      <c r="E115" s="128"/>
      <c r="F115" s="121"/>
      <c r="G115" s="121"/>
      <c r="H115" s="139">
        <f>SUM(Mat_Info[[#This Row],[MONTANT CAF REALISE ]:[MONTANT DD ET AUTRES TAXES HTVA]])</f>
        <v>0</v>
      </c>
      <c r="I115" s="35"/>
      <c r="J115" s="119"/>
      <c r="K115" s="55">
        <f>IF(Mat_Info[[#This Row],[MOTIF]]="",0,Mat_Info[[#This Row],[MONTANT CAF REALISE ]])</f>
        <v>0</v>
      </c>
      <c r="L115" s="55">
        <f>IF(Mat_Info[[#This Row],[MOTIF]]="",0,Mat_Info[[#This Row],[MONTANT DD ET AUTRES TAXES HTVA]])</f>
        <v>0</v>
      </c>
      <c r="M115" s="56">
        <f>SUM(Mat_Info[[#This Row],[MONTANT CAF REJETE]:[MONTANT DD ET AUTRES TAXES HTVA REJETE]])</f>
        <v>0</v>
      </c>
      <c r="N115" s="54"/>
      <c r="O115" s="51"/>
      <c r="P115" s="49">
        <f>Mat_Info[[#This Row],[COÛT TOTAL REALISE]]-Mat_Info[[#This Row],[COÛT TOTAL REJET]]</f>
        <v>0</v>
      </c>
    </row>
    <row r="116" spans="1:16" ht="15.75" thickBot="1">
      <c r="A116" s="218" t="str">
        <f>IF(ISBLANK(Mat_Info[[#This Row],[DATE]]),"",ROW(Mat_Info[[#This Row],[NUM]])-ROW($A$19))</f>
        <v/>
      </c>
      <c r="B116" s="46"/>
      <c r="C116" s="128"/>
      <c r="D116" s="129"/>
      <c r="E116" s="128"/>
      <c r="F116" s="121"/>
      <c r="G116" s="121"/>
      <c r="H116" s="139">
        <f>SUM(Mat_Info[[#This Row],[MONTANT CAF REALISE ]:[MONTANT DD ET AUTRES TAXES HTVA]])</f>
        <v>0</v>
      </c>
      <c r="I116" s="35"/>
      <c r="J116" s="119"/>
      <c r="K116" s="55">
        <f>IF(Mat_Info[[#This Row],[MOTIF]]="",0,Mat_Info[[#This Row],[MONTANT CAF REALISE ]])</f>
        <v>0</v>
      </c>
      <c r="L116" s="55">
        <f>IF(Mat_Info[[#This Row],[MOTIF]]="",0,Mat_Info[[#This Row],[MONTANT DD ET AUTRES TAXES HTVA]])</f>
        <v>0</v>
      </c>
      <c r="M116" s="56">
        <f>SUM(Mat_Info[[#This Row],[MONTANT CAF REJETE]:[MONTANT DD ET AUTRES TAXES HTVA REJETE]])</f>
        <v>0</v>
      </c>
      <c r="N116" s="54"/>
      <c r="O116" s="51"/>
      <c r="P116" s="49">
        <f>Mat_Info[[#This Row],[COÛT TOTAL REALISE]]-Mat_Info[[#This Row],[COÛT TOTAL REJET]]</f>
        <v>0</v>
      </c>
    </row>
    <row r="117" spans="1:16" ht="15.75" thickBot="1">
      <c r="A117" s="218" t="str">
        <f>IF(ISBLANK(Mat_Info[[#This Row],[DATE]]),"",ROW(Mat_Info[[#This Row],[NUM]])-ROW($A$19))</f>
        <v/>
      </c>
      <c r="B117" s="46"/>
      <c r="C117" s="128"/>
      <c r="D117" s="129"/>
      <c r="E117" s="128"/>
      <c r="F117" s="121"/>
      <c r="G117" s="121"/>
      <c r="H117" s="139">
        <f>SUM(Mat_Info[[#This Row],[MONTANT CAF REALISE ]:[MONTANT DD ET AUTRES TAXES HTVA]])</f>
        <v>0</v>
      </c>
      <c r="I117" s="35"/>
      <c r="J117" s="119"/>
      <c r="K117" s="55">
        <f>IF(Mat_Info[[#This Row],[MOTIF]]="",0,Mat_Info[[#This Row],[MONTANT CAF REALISE ]])</f>
        <v>0</v>
      </c>
      <c r="L117" s="55">
        <f>IF(Mat_Info[[#This Row],[MOTIF]]="",0,Mat_Info[[#This Row],[MONTANT DD ET AUTRES TAXES HTVA]])</f>
        <v>0</v>
      </c>
      <c r="M117" s="56">
        <f>SUM(Mat_Info[[#This Row],[MONTANT CAF REJETE]:[MONTANT DD ET AUTRES TAXES HTVA REJETE]])</f>
        <v>0</v>
      </c>
      <c r="N117" s="54"/>
      <c r="O117" s="51"/>
      <c r="P117" s="49">
        <f>Mat_Info[[#This Row],[COÛT TOTAL REALISE]]-Mat_Info[[#This Row],[COÛT TOTAL REJET]]</f>
        <v>0</v>
      </c>
    </row>
    <row r="118" spans="1:16" ht="15.75" thickBot="1">
      <c r="A118" s="218" t="str">
        <f>IF(ISBLANK(Mat_Info[[#This Row],[DATE]]),"",ROW(Mat_Info[[#This Row],[NUM]])-ROW($A$19))</f>
        <v/>
      </c>
      <c r="B118" s="46"/>
      <c r="C118" s="128"/>
      <c r="D118" s="129"/>
      <c r="E118" s="128"/>
      <c r="F118" s="121"/>
      <c r="G118" s="121"/>
      <c r="H118" s="139">
        <f>SUM(Mat_Info[[#This Row],[MONTANT CAF REALISE ]:[MONTANT DD ET AUTRES TAXES HTVA]])</f>
        <v>0</v>
      </c>
      <c r="I118" s="35"/>
      <c r="J118" s="119"/>
      <c r="K118" s="55">
        <f>IF(Mat_Info[[#This Row],[MOTIF]]="",0,Mat_Info[[#This Row],[MONTANT CAF REALISE ]])</f>
        <v>0</v>
      </c>
      <c r="L118" s="55">
        <f>IF(Mat_Info[[#This Row],[MOTIF]]="",0,Mat_Info[[#This Row],[MONTANT DD ET AUTRES TAXES HTVA]])</f>
        <v>0</v>
      </c>
      <c r="M118" s="56">
        <f>SUM(Mat_Info[[#This Row],[MONTANT CAF REJETE]:[MONTANT DD ET AUTRES TAXES HTVA REJETE]])</f>
        <v>0</v>
      </c>
      <c r="N118" s="54"/>
      <c r="O118" s="51"/>
      <c r="P118" s="49">
        <f>Mat_Info[[#This Row],[COÛT TOTAL REALISE]]-Mat_Info[[#This Row],[COÛT TOTAL REJET]]</f>
        <v>0</v>
      </c>
    </row>
    <row r="119" spans="1:16">
      <c r="I119" s="35"/>
    </row>
    <row r="120" spans="1:16">
      <c r="I120" s="35"/>
    </row>
  </sheetData>
  <sheetProtection algorithmName="SHA-512" hashValue="mcN/wt3nO03xm7j5YEzZKxLkcZ/HK+8hnbLvCapO1BZcenWHdVVeBJzbcN6DBnubkhBgGTvLf+jELISJ7o2xcw==" saltValue="eRUHe0Fjqi4GZoKqKJzfBA==" spinCount="100000" sheet="1" objects="1" scenarios="1" insertHyperlinks="0"/>
  <mergeCells count="11">
    <mergeCell ref="J14:N14"/>
    <mergeCell ref="B14:B15"/>
    <mergeCell ref="C14:C15"/>
    <mergeCell ref="D14:D15"/>
    <mergeCell ref="E14:E15"/>
    <mergeCell ref="F14:H14"/>
    <mergeCell ref="D2:H2"/>
    <mergeCell ref="D4:H4"/>
    <mergeCell ref="D6:H6"/>
    <mergeCell ref="A9:N9"/>
    <mergeCell ref="A11:M11"/>
  </mergeCells>
  <phoneticPr fontId="15" type="noConversion"/>
  <conditionalFormatting sqref="A20:M118">
    <cfRule type="notContainsBlanks" dxfId="29" priority="4">
      <formula>LEN(TRIM(A20))&gt;0</formula>
    </cfRule>
  </conditionalFormatting>
  <conditionalFormatting sqref="D2">
    <cfRule type="notContainsBlanks" dxfId="28" priority="3">
      <formula>LEN(TRIM(D2))&gt;0</formula>
    </cfRule>
  </conditionalFormatting>
  <conditionalFormatting sqref="D4">
    <cfRule type="notContainsBlanks" dxfId="27" priority="2">
      <formula>LEN(TRIM(D4))&gt;0</formula>
    </cfRule>
  </conditionalFormatting>
  <conditionalFormatting sqref="D6">
    <cfRule type="notContainsBlanks" dxfId="26" priority="1">
      <formula>LEN(TRIM(D6))&gt;0</formula>
    </cfRule>
  </conditionalFormatting>
  <pageMargins left="0.7" right="0.7" top="0.75" bottom="0.75" header="0.3" footer="0.3"/>
  <pageSetup paperSize="9" orientation="portrait" r:id="rId1"/>
  <ignoredErrors>
    <ignoredError sqref="H19 K19:L19 P19 M19" calculatedColumn="1"/>
  </ignoredErrors>
  <legacy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6C71D44F-2A14-4864-8C16-5D6449E669F2}">
          <x14:formula1>
            <xm:f>RESSOURCE!$B$3:$B$17</xm:f>
          </x14:formula1>
          <xm:sqref>J20:J118</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5DD282-9BF8-44B7-A400-C29D010E2A0B}">
  <sheetPr codeName="Feuil13">
    <tabColor rgb="FF00B0F0"/>
    <pageSetUpPr fitToPage="1"/>
  </sheetPr>
  <dimension ref="A1:Q107"/>
  <sheetViews>
    <sheetView zoomScale="70" zoomScaleNormal="70" workbookViewId="0">
      <pane xSplit="2" ySplit="8" topLeftCell="C9" activePane="bottomRight" state="frozen"/>
      <selection pane="topRight" activeCell="C1" sqref="C1"/>
      <selection pane="bottomLeft" activeCell="A9" sqref="A9"/>
      <selection pane="bottomRight" activeCell="N4" sqref="N4"/>
    </sheetView>
  </sheetViews>
  <sheetFormatPr baseColWidth="10" defaultColWidth="10.625" defaultRowHeight="15"/>
  <cols>
    <col min="1" max="1" width="2.875" style="3" customWidth="1"/>
    <col min="2" max="2" width="34.125" style="3" customWidth="1"/>
    <col min="3" max="3" width="1" style="3" customWidth="1"/>
    <col min="4" max="4" width="16.75" style="3" customWidth="1"/>
    <col min="5" max="5" width="1" style="3" customWidth="1"/>
    <col min="6" max="6" width="16.25" style="3" bestFit="1" customWidth="1"/>
    <col min="7" max="7" width="18.25" style="3" customWidth="1"/>
    <col min="8" max="8" width="18.125" style="5" customWidth="1"/>
    <col min="9" max="9" width="17.75" style="6" customWidth="1"/>
    <col min="10" max="10" width="1" style="3" customWidth="1"/>
    <col min="11" max="11" width="18" style="3" customWidth="1"/>
    <col min="12" max="12" width="16.625" style="3" customWidth="1"/>
    <col min="13" max="13" width="17.375" style="3" customWidth="1"/>
    <col min="14" max="14" width="20" style="3" customWidth="1"/>
    <col min="15" max="15" width="18.25" style="5" customWidth="1"/>
    <col min="16" max="16" width="16.25" style="7" customWidth="1"/>
    <col min="17" max="17" width="14.625" style="3" customWidth="1"/>
    <col min="18" max="16384" width="10.625" style="3"/>
  </cols>
  <sheetData>
    <row r="1" spans="1:17">
      <c r="A1" s="4"/>
      <c r="B1" s="4"/>
      <c r="C1" s="4"/>
      <c r="D1" s="4"/>
      <c r="E1" s="4"/>
      <c r="F1" s="4"/>
      <c r="G1" s="4"/>
      <c r="H1" s="85"/>
      <c r="I1" s="86"/>
      <c r="J1" s="4"/>
      <c r="K1" s="4"/>
      <c r="L1" s="4"/>
      <c r="M1" s="4"/>
      <c r="N1" s="4"/>
      <c r="O1" s="85"/>
      <c r="P1" s="87"/>
      <c r="Q1" s="4"/>
    </row>
    <row r="2" spans="1:17" ht="18.75">
      <c r="A2" s="4"/>
      <c r="B2" s="88"/>
      <c r="C2" s="4"/>
      <c r="D2" s="89"/>
      <c r="E2" s="4"/>
      <c r="F2" s="89"/>
      <c r="G2" s="90"/>
      <c r="H2" s="91"/>
      <c r="I2" s="92"/>
      <c r="J2" s="4"/>
      <c r="K2" s="90"/>
      <c r="L2" s="90"/>
      <c r="M2" s="90"/>
      <c r="N2" s="90"/>
      <c r="O2" s="91"/>
      <c r="P2" s="93"/>
      <c r="Q2" s="4"/>
    </row>
    <row r="3" spans="1:17" ht="18.75">
      <c r="A3" s="4"/>
      <c r="B3" s="94" t="s">
        <v>20</v>
      </c>
      <c r="C3" s="4"/>
      <c r="D3" s="94"/>
      <c r="E3" s="4"/>
      <c r="F3" s="94"/>
      <c r="G3" s="94"/>
      <c r="H3" s="95"/>
      <c r="I3" s="96"/>
      <c r="J3" s="4"/>
      <c r="K3" s="94"/>
      <c r="L3" s="94"/>
      <c r="M3" s="94"/>
      <c r="N3" s="94"/>
      <c r="O3" s="95"/>
      <c r="P3" s="97"/>
      <c r="Q3" s="4"/>
    </row>
    <row r="4" spans="1:17">
      <c r="A4" s="4"/>
      <c r="B4" s="88"/>
      <c r="C4" s="4"/>
      <c r="D4" s="88"/>
      <c r="E4" s="4"/>
      <c r="F4" s="88"/>
      <c r="G4" s="88"/>
      <c r="H4" s="98"/>
      <c r="I4" s="99"/>
      <c r="J4" s="4"/>
      <c r="K4" s="88"/>
      <c r="L4" s="88"/>
      <c r="M4" s="88"/>
      <c r="N4" s="88"/>
      <c r="O4" s="98"/>
      <c r="P4" s="100" t="s">
        <v>9</v>
      </c>
      <c r="Q4" s="4"/>
    </row>
    <row r="5" spans="1:17">
      <c r="A5" s="4"/>
      <c r="B5" s="88"/>
      <c r="C5" s="4"/>
      <c r="D5" s="88"/>
      <c r="E5" s="4"/>
      <c r="F5" s="88"/>
      <c r="G5" s="88"/>
      <c r="H5" s="98"/>
      <c r="I5" s="101"/>
      <c r="J5" s="4"/>
      <c r="K5" s="88"/>
      <c r="L5" s="88"/>
      <c r="M5" s="88"/>
      <c r="N5" s="88"/>
      <c r="O5" s="98"/>
      <c r="P5" s="102"/>
      <c r="Q5" s="4"/>
    </row>
    <row r="6" spans="1:17" ht="46.15" customHeight="1">
      <c r="A6" s="4"/>
      <c r="B6" s="103"/>
      <c r="C6" s="4"/>
      <c r="D6" s="104" t="s">
        <v>73</v>
      </c>
      <c r="E6" s="4"/>
      <c r="F6" s="104" t="s">
        <v>74</v>
      </c>
      <c r="G6" s="104" t="s">
        <v>75</v>
      </c>
      <c r="H6" s="105" t="s">
        <v>21</v>
      </c>
      <c r="I6" s="106" t="s">
        <v>76</v>
      </c>
      <c r="J6" s="4"/>
      <c r="K6" s="104" t="s">
        <v>77</v>
      </c>
      <c r="L6" s="104" t="s">
        <v>22</v>
      </c>
      <c r="M6" s="104" t="s">
        <v>23</v>
      </c>
      <c r="N6" s="104" t="s">
        <v>78</v>
      </c>
      <c r="O6" s="105" t="s">
        <v>21</v>
      </c>
      <c r="P6" s="107" t="s">
        <v>79</v>
      </c>
      <c r="Q6" s="107" t="s">
        <v>24</v>
      </c>
    </row>
    <row r="7" spans="1:17">
      <c r="A7" s="4"/>
      <c r="B7" s="88"/>
      <c r="C7" s="4"/>
      <c r="D7" s="88"/>
      <c r="E7" s="4"/>
      <c r="F7" s="88"/>
      <c r="G7" s="88"/>
      <c r="H7" s="98"/>
      <c r="I7" s="101"/>
      <c r="J7" s="4"/>
      <c r="K7" s="88"/>
      <c r="L7" s="88"/>
      <c r="M7" s="88"/>
      <c r="N7" s="88"/>
      <c r="O7" s="98"/>
      <c r="P7" s="102"/>
      <c r="Q7" s="102"/>
    </row>
    <row r="8" spans="1:17">
      <c r="A8" s="4"/>
      <c r="B8" s="154" t="s">
        <v>25</v>
      </c>
      <c r="C8" s="155"/>
      <c r="D8" s="156"/>
      <c r="E8" s="155"/>
      <c r="F8" s="156"/>
      <c r="G8" s="156"/>
      <c r="H8" s="157"/>
      <c r="I8" s="158"/>
      <c r="J8" s="155"/>
      <c r="K8" s="156"/>
      <c r="L8" s="156"/>
      <c r="M8" s="156"/>
      <c r="N8" s="156"/>
      <c r="O8" s="157"/>
      <c r="P8" s="159"/>
      <c r="Q8" s="159"/>
    </row>
    <row r="9" spans="1:17">
      <c r="A9" s="4"/>
      <c r="B9" s="160" t="s">
        <v>26</v>
      </c>
      <c r="C9" s="161"/>
      <c r="D9" s="162">
        <f>SUMIF(Immo_Consolidés[Affectation],$B9,Immo_Consolidés[MONTANT DD ET AUTRES TAXES HTVA])</f>
        <v>0</v>
      </c>
      <c r="E9" s="161"/>
      <c r="F9" s="162">
        <f>SUMIF(Immo_Consolidés[Affectation],$B9,Immo_Consolidés[[MONTANT CAF REALISE ]])</f>
        <v>0</v>
      </c>
      <c r="G9" s="163"/>
      <c r="H9" s="164">
        <f>+F9-G9</f>
        <v>0</v>
      </c>
      <c r="I9" s="165" t="str">
        <f>IF(ISERROR(F9/G9),"-",(F9/G9))</f>
        <v>-</v>
      </c>
      <c r="J9" s="161"/>
      <c r="K9" s="166">
        <f>+SUMIF(Immo_Consolidés[Affectation],$B9,Immo_Consolidés[COÛT TOTAL REALISE])</f>
        <v>0</v>
      </c>
      <c r="L9" s="167">
        <f>+SUMIF(Immo_Consolidés[Affectation],$B9,Immo_Consolidés[COÛT TOTAL REJET])</f>
        <v>0</v>
      </c>
      <c r="M9" s="167">
        <f>+K9-L9</f>
        <v>0</v>
      </c>
      <c r="N9" s="168"/>
      <c r="O9" s="169">
        <f>+M9-N9</f>
        <v>0</v>
      </c>
      <c r="P9" s="170" t="str">
        <f>IF(ISERROR(M9/N9),"-",(M9/N9))</f>
        <v>-</v>
      </c>
      <c r="Q9" s="170" t="e">
        <f>L9/$K$12</f>
        <v>#DIV/0!</v>
      </c>
    </row>
    <row r="10" spans="1:17">
      <c r="A10" s="4"/>
      <c r="B10" s="171" t="s">
        <v>27</v>
      </c>
      <c r="C10" s="161"/>
      <c r="D10" s="172">
        <f>SUMIF(Immo_Consolidés[Affectation],$B10,Immo_Consolidés[MONTANT DD ET AUTRES TAXES HTVA])</f>
        <v>0</v>
      </c>
      <c r="E10" s="161"/>
      <c r="F10" s="172">
        <f>SUMIF(Immo_Consolidés[Affectation],$B10,Immo_Consolidés[[MONTANT CAF REALISE ]])</f>
        <v>0</v>
      </c>
      <c r="G10" s="173"/>
      <c r="H10" s="174">
        <f>+F10-G10</f>
        <v>0</v>
      </c>
      <c r="I10" s="175" t="str">
        <f>IF(ISERROR(F10/G10),"-",(F10/G10))</f>
        <v>-</v>
      </c>
      <c r="J10" s="161"/>
      <c r="K10" s="176">
        <f>+SUMIF(Immo_Consolidés[Affectation],$B10,Immo_Consolidés[COÛT TOTAL REALISE])</f>
        <v>0</v>
      </c>
      <c r="L10" s="177">
        <f>+SUMIF(Immo_Consolidés[Affectation],$B10,Immo_Consolidés[COÛT TOTAL REJET])</f>
        <v>0</v>
      </c>
      <c r="M10" s="177">
        <f t="shared" ref="M10:M11" si="0">+K10-L10</f>
        <v>0</v>
      </c>
      <c r="N10" s="178"/>
      <c r="O10" s="169">
        <f t="shared" ref="O10:O11" si="1">+M10-N10</f>
        <v>0</v>
      </c>
      <c r="P10" s="170" t="str">
        <f t="shared" ref="P10:P11" si="2">IF(ISERROR(M10/N10),"-",(M10/N10))</f>
        <v>-</v>
      </c>
      <c r="Q10" s="170" t="e">
        <f t="shared" ref="Q10:Q12" si="3">L10/$K$12</f>
        <v>#DIV/0!</v>
      </c>
    </row>
    <row r="11" spans="1:17">
      <c r="A11" s="4"/>
      <c r="B11" s="171" t="s">
        <v>28</v>
      </c>
      <c r="C11" s="161"/>
      <c r="D11" s="172">
        <f>SUMIF(Immo_Consolidés[Affectation],$B11,Immo_Consolidés[MONTANT DD ET AUTRES TAXES HTVA])</f>
        <v>0</v>
      </c>
      <c r="E11" s="161"/>
      <c r="F11" s="172">
        <f>SUMIF(Immo_Consolidés[Affectation],$B11,Immo_Consolidés[[MONTANT CAF REALISE ]])</f>
        <v>0</v>
      </c>
      <c r="G11" s="173"/>
      <c r="H11" s="174">
        <f>+F11-G11</f>
        <v>0</v>
      </c>
      <c r="I11" s="175" t="str">
        <f>IF(ISERROR(F11/G11),"-",(F11/G11))</f>
        <v>-</v>
      </c>
      <c r="J11" s="161"/>
      <c r="K11" s="176">
        <f>+SUMIF(Immo_Consolidés[Affectation],$B11,Immo_Consolidés[COÛT TOTAL REALISE])</f>
        <v>0</v>
      </c>
      <c r="L11" s="177">
        <f>+SUMIF(Immo_Consolidés[Affectation],$B11,Immo_Consolidés[COÛT TOTAL REJET])</f>
        <v>0</v>
      </c>
      <c r="M11" s="177">
        <f t="shared" si="0"/>
        <v>0</v>
      </c>
      <c r="N11" s="178"/>
      <c r="O11" s="169">
        <f t="shared" si="1"/>
        <v>0</v>
      </c>
      <c r="P11" s="170" t="str">
        <f t="shared" si="2"/>
        <v>-</v>
      </c>
      <c r="Q11" s="170" t="e">
        <f t="shared" si="3"/>
        <v>#DIV/0!</v>
      </c>
    </row>
    <row r="12" spans="1:17" ht="15.75" thickBot="1">
      <c r="A12" s="4"/>
      <c r="B12" s="179" t="s">
        <v>29</v>
      </c>
      <c r="C12" s="161"/>
      <c r="D12" s="180">
        <f>SUM(D9:D11)</f>
        <v>0</v>
      </c>
      <c r="E12" s="181"/>
      <c r="F12" s="180">
        <f>SUM(F9:F11)</f>
        <v>0</v>
      </c>
      <c r="G12" s="182">
        <f>SUM(G9:G11)</f>
        <v>0</v>
      </c>
      <c r="H12" s="183">
        <f>+F12-G12</f>
        <v>0</v>
      </c>
      <c r="I12" s="184" t="str">
        <f>IF(ISERROR(F12/G12),"-",(F12/G12))</f>
        <v>-</v>
      </c>
      <c r="J12" s="161"/>
      <c r="K12" s="180">
        <f>SUM(K9:K11)</f>
        <v>0</v>
      </c>
      <c r="L12" s="180">
        <f>SUM(L9:L11)</f>
        <v>0</v>
      </c>
      <c r="M12" s="180">
        <f>SUM(M9:M11)</f>
        <v>0</v>
      </c>
      <c r="N12" s="185">
        <f>SUM(N9:N11)</f>
        <v>0</v>
      </c>
      <c r="O12" s="186">
        <f>+M12-N12</f>
        <v>0</v>
      </c>
      <c r="P12" s="187" t="str">
        <f>IF(ISERROR(M12/N12),"-",(M12/N12))</f>
        <v>-</v>
      </c>
      <c r="Q12" s="187" t="e">
        <f t="shared" si="3"/>
        <v>#DIV/0!</v>
      </c>
    </row>
    <row r="13" spans="1:17" ht="15.75" thickTop="1">
      <c r="A13" s="4"/>
      <c r="B13" s="188"/>
      <c r="C13" s="161"/>
      <c r="D13" s="189"/>
      <c r="E13" s="161"/>
      <c r="F13" s="189"/>
      <c r="G13" s="190"/>
      <c r="H13" s="191"/>
      <c r="I13" s="192"/>
      <c r="J13" s="161"/>
      <c r="K13" s="189"/>
      <c r="L13" s="189"/>
      <c r="M13" s="189"/>
      <c r="N13" s="190"/>
      <c r="O13" s="191"/>
      <c r="P13" s="192"/>
      <c r="Q13" s="192"/>
    </row>
    <row r="14" spans="1:17">
      <c r="A14" s="4"/>
      <c r="B14" s="154" t="s">
        <v>30</v>
      </c>
      <c r="C14" s="161"/>
      <c r="D14" s="193"/>
      <c r="E14" s="161"/>
      <c r="F14" s="193"/>
      <c r="G14" s="194"/>
      <c r="H14" s="195"/>
      <c r="I14" s="196"/>
      <c r="J14" s="161"/>
      <c r="K14" s="193"/>
      <c r="L14" s="193"/>
      <c r="M14" s="193"/>
      <c r="N14" s="194"/>
      <c r="O14" s="195"/>
      <c r="P14" s="196"/>
      <c r="Q14" s="196"/>
    </row>
    <row r="15" spans="1:17">
      <c r="A15" s="4"/>
      <c r="B15" s="197" t="s">
        <v>31</v>
      </c>
      <c r="C15" s="161"/>
      <c r="D15" s="162">
        <f>SUMIF(Immo_Consolidés[Affectation],$B15,Immo_Consolidés[MONTANT DD ET AUTRES TAXES HTVA])</f>
        <v>0</v>
      </c>
      <c r="E15" s="161"/>
      <c r="F15" s="162">
        <f>SUMIF(Immo_Consolidés[Affectation],$B15,Immo_Consolidés[[MONTANT CAF REALISE ]])</f>
        <v>0</v>
      </c>
      <c r="G15" s="198"/>
      <c r="H15" s="164">
        <f t="shared" ref="H15:H24" si="4">+F15-G15</f>
        <v>0</v>
      </c>
      <c r="I15" s="199" t="str">
        <f t="shared" ref="I15:I24" si="5">IF(ISERROR(F15/G15),"-",(F15/G15))</f>
        <v>-</v>
      </c>
      <c r="J15" s="161"/>
      <c r="K15" s="162">
        <f>+SUMIF(Immo_Consolidés[Affectation],$B15,Immo_Consolidés[COÛT TOTAL REALISE])</f>
        <v>0</v>
      </c>
      <c r="L15" s="200">
        <f>+SUMIF(Immo_Consolidés[Affectation],$B15,Immo_Consolidés[COÛT TOTAL REJET])</f>
        <v>0</v>
      </c>
      <c r="M15" s="166">
        <f t="shared" ref="M15:M21" si="6">+K15-L15</f>
        <v>0</v>
      </c>
      <c r="N15" s="201"/>
      <c r="O15" s="202">
        <f t="shared" ref="O15:O21" si="7">+M15-N15</f>
        <v>0</v>
      </c>
      <c r="P15" s="203" t="str">
        <f t="shared" ref="P15:P24" si="8">IF(ISERROR(M15/N15),"-",(M15/N15))</f>
        <v>-</v>
      </c>
      <c r="Q15" s="203">
        <f>L15/$K$22</f>
        <v>0</v>
      </c>
    </row>
    <row r="16" spans="1:17">
      <c r="A16" s="4"/>
      <c r="B16" s="204" t="s">
        <v>32</v>
      </c>
      <c r="C16" s="161"/>
      <c r="D16" s="172">
        <f>SUMIF(Immo_Consolidés[Affectation],$B16,Immo_Consolidés[MONTANT DD ET AUTRES TAXES HTVA])</f>
        <v>0</v>
      </c>
      <c r="E16" s="161"/>
      <c r="F16" s="172">
        <f>SUMIF(Immo_Consolidés[Affectation],$B16,Immo_Consolidés[[MONTANT CAF REALISE ]])</f>
        <v>0</v>
      </c>
      <c r="G16" s="173"/>
      <c r="H16" s="174">
        <f t="shared" si="4"/>
        <v>0</v>
      </c>
      <c r="I16" s="175" t="str">
        <f t="shared" si="5"/>
        <v>-</v>
      </c>
      <c r="J16" s="161"/>
      <c r="K16" s="172">
        <f>+SUMIF(Immo_Consolidés[Affectation],$B16,Immo_Consolidés[COÛT TOTAL REALISE])</f>
        <v>0</v>
      </c>
      <c r="L16" s="193">
        <f>+SUMIF(Immo_Consolidés[Affectation],$B16,Immo_Consolidés[COÛT TOTAL REJET])</f>
        <v>0</v>
      </c>
      <c r="M16" s="176">
        <f t="shared" si="6"/>
        <v>0</v>
      </c>
      <c r="N16" s="178"/>
      <c r="O16" s="169">
        <f t="shared" si="7"/>
        <v>0</v>
      </c>
      <c r="P16" s="170" t="str">
        <f t="shared" si="8"/>
        <v>-</v>
      </c>
      <c r="Q16" s="170">
        <f t="shared" ref="Q16:Q22" si="9">L16/$K$22</f>
        <v>0</v>
      </c>
    </row>
    <row r="17" spans="1:17">
      <c r="A17" s="4"/>
      <c r="B17" s="204" t="s">
        <v>33</v>
      </c>
      <c r="C17" s="161"/>
      <c r="D17" s="172">
        <f>SUMIF(Immo_Consolidés[Affectation],$B17,Immo_Consolidés[MONTANT DD ET AUTRES TAXES HTVA])</f>
        <v>0</v>
      </c>
      <c r="E17" s="161"/>
      <c r="F17" s="172">
        <f>SUMIF(Immo_Consolidés[Affectation],$B17,Immo_Consolidés[[MONTANT CAF REALISE ]])</f>
        <v>0</v>
      </c>
      <c r="G17" s="173"/>
      <c r="H17" s="174">
        <f t="shared" si="4"/>
        <v>0</v>
      </c>
      <c r="I17" s="175" t="str">
        <f t="shared" si="5"/>
        <v>-</v>
      </c>
      <c r="J17" s="161"/>
      <c r="K17" s="172">
        <f>+SUMIF(Immo_Consolidés[Affectation],$B17,Immo_Consolidés[COÛT TOTAL REALISE])</f>
        <v>0</v>
      </c>
      <c r="L17" s="193">
        <f>+SUMIF(Immo_Consolidés[Affectation],$B17,Immo_Consolidés[COÛT TOTAL REJET])</f>
        <v>0</v>
      </c>
      <c r="M17" s="176">
        <f>+K17-L17</f>
        <v>0</v>
      </c>
      <c r="N17" s="178"/>
      <c r="O17" s="169">
        <f t="shared" si="7"/>
        <v>0</v>
      </c>
      <c r="P17" s="170" t="str">
        <f t="shared" si="8"/>
        <v>-</v>
      </c>
      <c r="Q17" s="170">
        <f t="shared" si="9"/>
        <v>0</v>
      </c>
    </row>
    <row r="18" spans="1:17">
      <c r="A18" s="4"/>
      <c r="B18" s="204" t="s">
        <v>34</v>
      </c>
      <c r="C18" s="161"/>
      <c r="D18" s="172">
        <f>SUMIF(Immo_Consolidés[Affectation],$B18,Immo_Consolidés[MONTANT DD ET AUTRES TAXES HTVA])</f>
        <v>0</v>
      </c>
      <c r="E18" s="161"/>
      <c r="F18" s="172">
        <f>SUMIF(Immo_Consolidés[Affectation],$B18,Immo_Consolidés[[MONTANT CAF REALISE ]])</f>
        <v>0</v>
      </c>
      <c r="G18" s="173"/>
      <c r="H18" s="174">
        <f t="shared" si="4"/>
        <v>0</v>
      </c>
      <c r="I18" s="175" t="str">
        <f t="shared" si="5"/>
        <v>-</v>
      </c>
      <c r="J18" s="161"/>
      <c r="K18" s="172">
        <f>+SUMIF(Immo_Consolidés[Affectation],$B18,Immo_Consolidés[COÛT TOTAL REALISE])</f>
        <v>0</v>
      </c>
      <c r="L18" s="193">
        <f>+SUMIF(Immo_Consolidés[Affectation],$B18,Immo_Consolidés[COÛT TOTAL REJET])</f>
        <v>0</v>
      </c>
      <c r="M18" s="176">
        <f t="shared" si="6"/>
        <v>0</v>
      </c>
      <c r="N18" s="178"/>
      <c r="O18" s="169">
        <f t="shared" si="7"/>
        <v>0</v>
      </c>
      <c r="P18" s="170" t="str">
        <f t="shared" si="8"/>
        <v>-</v>
      </c>
      <c r="Q18" s="170">
        <f t="shared" si="9"/>
        <v>0</v>
      </c>
    </row>
    <row r="19" spans="1:17">
      <c r="A19" s="4"/>
      <c r="B19" s="204" t="s">
        <v>35</v>
      </c>
      <c r="C19" s="161"/>
      <c r="D19" s="172">
        <f>SUMIF(Immo_Consolidés[Affectation],$B19,Immo_Consolidés[MONTANT DD ET AUTRES TAXES HTVA])</f>
        <v>0</v>
      </c>
      <c r="E19" s="161"/>
      <c r="F19" s="172">
        <f>SUMIF(Immo_Consolidés[Affectation],$B19,Immo_Consolidés[[MONTANT CAF REALISE ]])</f>
        <v>0</v>
      </c>
      <c r="G19" s="173"/>
      <c r="H19" s="174">
        <f t="shared" si="4"/>
        <v>0</v>
      </c>
      <c r="I19" s="175" t="str">
        <f t="shared" si="5"/>
        <v>-</v>
      </c>
      <c r="J19" s="161"/>
      <c r="K19" s="172">
        <f>+SUMIF(Immo_Consolidés[Affectation],$B19,Immo_Consolidés[COÛT TOTAL REALISE])</f>
        <v>0</v>
      </c>
      <c r="L19" s="193">
        <f>+SUMIF(Immo_Consolidés[Affectation],$B19,Immo_Consolidés[COÛT TOTAL REJET])</f>
        <v>0</v>
      </c>
      <c r="M19" s="176">
        <f t="shared" si="6"/>
        <v>0</v>
      </c>
      <c r="N19" s="178"/>
      <c r="O19" s="169">
        <f t="shared" si="7"/>
        <v>0</v>
      </c>
      <c r="P19" s="170" t="str">
        <f t="shared" si="8"/>
        <v>-</v>
      </c>
      <c r="Q19" s="170">
        <f t="shared" si="9"/>
        <v>0</v>
      </c>
    </row>
    <row r="20" spans="1:17">
      <c r="A20" s="4"/>
      <c r="B20" s="204" t="s">
        <v>36</v>
      </c>
      <c r="C20" s="161"/>
      <c r="D20" s="172">
        <f>SUMIF(Immo_Consolidés[Affectation],$B20,Immo_Consolidés[MONTANT DD ET AUTRES TAXES HTVA])</f>
        <v>0</v>
      </c>
      <c r="E20" s="161"/>
      <c r="F20" s="172">
        <f>SUMIF(Immo_Consolidés[Affectation],$B20,Immo_Consolidés[[MONTANT CAF REALISE ]])</f>
        <v>0</v>
      </c>
      <c r="G20" s="173"/>
      <c r="H20" s="174">
        <f t="shared" si="4"/>
        <v>0</v>
      </c>
      <c r="I20" s="175" t="str">
        <f t="shared" si="5"/>
        <v>-</v>
      </c>
      <c r="J20" s="161"/>
      <c r="K20" s="172">
        <f>+SUMIF(Immo_Consolidés[Affectation],$B20,Immo_Consolidés[COÛT TOTAL REALISE])</f>
        <v>0</v>
      </c>
      <c r="L20" s="193">
        <f>+SUMIF(Immo_Consolidés[Affectation],$B20,Immo_Consolidés[COÛT TOTAL REJET])</f>
        <v>0</v>
      </c>
      <c r="M20" s="176">
        <f t="shared" si="6"/>
        <v>0</v>
      </c>
      <c r="N20" s="178"/>
      <c r="O20" s="169">
        <f t="shared" si="7"/>
        <v>0</v>
      </c>
      <c r="P20" s="170" t="str">
        <f t="shared" si="8"/>
        <v>-</v>
      </c>
      <c r="Q20" s="170">
        <f t="shared" si="9"/>
        <v>0</v>
      </c>
    </row>
    <row r="21" spans="1:17">
      <c r="A21" s="4"/>
      <c r="B21" s="204" t="s">
        <v>37</v>
      </c>
      <c r="C21" s="161"/>
      <c r="D21" s="172">
        <f>SUMIF(Immo_Consolidés[Affectation],$B21,Immo_Consolidés[MONTANT DD ET AUTRES TAXES HTVA])</f>
        <v>100000</v>
      </c>
      <c r="E21" s="161"/>
      <c r="F21" s="172">
        <f>SUMIF(Immo_Consolidés[Affectation],$B21,Immo_Consolidés[[MONTANT CAF REALISE ]])</f>
        <v>10000000</v>
      </c>
      <c r="G21" s="173"/>
      <c r="H21" s="174">
        <f t="shared" si="4"/>
        <v>10000000</v>
      </c>
      <c r="I21" s="175" t="str">
        <f t="shared" si="5"/>
        <v>-</v>
      </c>
      <c r="J21" s="161"/>
      <c r="K21" s="172">
        <f>+SUMIF(Immo_Consolidés[Affectation],$B21,Immo_Consolidés[COÛT TOTAL REALISE])</f>
        <v>10100000</v>
      </c>
      <c r="L21" s="193">
        <f>+SUMIF(Immo_Consolidés[Affectation],$B21,Immo_Consolidés[COÛT TOTAL REJET])</f>
        <v>0</v>
      </c>
      <c r="M21" s="176">
        <f t="shared" si="6"/>
        <v>10100000</v>
      </c>
      <c r="N21" s="178"/>
      <c r="O21" s="169">
        <f t="shared" si="7"/>
        <v>10100000</v>
      </c>
      <c r="P21" s="170" t="str">
        <f t="shared" si="8"/>
        <v>-</v>
      </c>
      <c r="Q21" s="170">
        <f t="shared" si="9"/>
        <v>0</v>
      </c>
    </row>
    <row r="22" spans="1:17" ht="15.75" thickBot="1">
      <c r="A22" s="4"/>
      <c r="B22" s="179" t="s">
        <v>38</v>
      </c>
      <c r="C22" s="161"/>
      <c r="D22" s="180">
        <f>SUM(D15:D21)</f>
        <v>100000</v>
      </c>
      <c r="E22" s="181"/>
      <c r="F22" s="180">
        <f>SUM(F15:F21)</f>
        <v>10000000</v>
      </c>
      <c r="G22" s="182">
        <f>SUM(G15:G21)</f>
        <v>0</v>
      </c>
      <c r="H22" s="183">
        <f t="shared" si="4"/>
        <v>10000000</v>
      </c>
      <c r="I22" s="184" t="str">
        <f t="shared" si="5"/>
        <v>-</v>
      </c>
      <c r="J22" s="161"/>
      <c r="K22" s="180">
        <f>SUM(K15:K21)</f>
        <v>10100000</v>
      </c>
      <c r="L22" s="180">
        <f t="shared" ref="L22:M22" si="10">SUM(L15:L21)</f>
        <v>0</v>
      </c>
      <c r="M22" s="180">
        <f t="shared" si="10"/>
        <v>10100000</v>
      </c>
      <c r="N22" s="185">
        <f>SUM(N15:N21)</f>
        <v>0</v>
      </c>
      <c r="O22" s="186">
        <f>+M22-N22</f>
        <v>10100000</v>
      </c>
      <c r="P22" s="187" t="str">
        <f t="shared" si="8"/>
        <v>-</v>
      </c>
      <c r="Q22" s="187">
        <f t="shared" si="9"/>
        <v>0</v>
      </c>
    </row>
    <row r="23" spans="1:17" ht="15.75" thickTop="1">
      <c r="A23" s="4"/>
      <c r="B23" s="155"/>
      <c r="C23" s="155"/>
      <c r="D23" s="155"/>
      <c r="E23" s="155"/>
      <c r="F23" s="155"/>
      <c r="G23" s="155"/>
      <c r="H23" s="155"/>
      <c r="I23" s="155"/>
      <c r="J23" s="155"/>
      <c r="K23" s="155"/>
      <c r="L23" s="155"/>
      <c r="M23" s="155"/>
      <c r="N23" s="155"/>
      <c r="O23" s="155"/>
      <c r="P23" s="155"/>
      <c r="Q23" s="155"/>
    </row>
    <row r="24" spans="1:17">
      <c r="A24" s="4"/>
      <c r="B24" s="205" t="s">
        <v>39</v>
      </c>
      <c r="C24" s="155"/>
      <c r="D24" s="206">
        <f>IF(SUM(D12,D22)=0,"-",SUM(D12,D22))</f>
        <v>100000</v>
      </c>
      <c r="E24" s="155"/>
      <c r="F24" s="206">
        <f>+F22+F12</f>
        <v>10000000</v>
      </c>
      <c r="G24" s="206">
        <f>+G22+G12</f>
        <v>0</v>
      </c>
      <c r="H24" s="213">
        <f t="shared" si="4"/>
        <v>10000000</v>
      </c>
      <c r="I24" s="214" t="str">
        <f t="shared" si="5"/>
        <v>-</v>
      </c>
      <c r="J24" s="155"/>
      <c r="K24" s="206">
        <f>IF(SUM(K12,K22)=0,"-",SUM(K12,K22))</f>
        <v>10100000</v>
      </c>
      <c r="L24" s="206" t="str">
        <f t="shared" ref="L24:M24" si="11">IF(SUM(L12,L22)=0,"-",SUM(L12,L22))</f>
        <v>-</v>
      </c>
      <c r="M24" s="206">
        <f t="shared" si="11"/>
        <v>10100000</v>
      </c>
      <c r="N24" s="206" t="str">
        <f>IF(SUM(N12,N22)=0,"-",SUM(N12,N22))</f>
        <v>-</v>
      </c>
      <c r="O24" s="215">
        <f>IF(SUM(O12,O22)=0,"-",SUM(O12,O22))</f>
        <v>10100000</v>
      </c>
      <c r="P24" s="216" t="str">
        <f t="shared" si="8"/>
        <v>-</v>
      </c>
      <c r="Q24" s="216" t="e">
        <f>L24/$K$24</f>
        <v>#VALUE!</v>
      </c>
    </row>
    <row r="25" spans="1:17">
      <c r="A25" s="4"/>
      <c r="B25" s="207"/>
      <c r="C25" s="155"/>
      <c r="D25" s="154"/>
      <c r="E25" s="155"/>
      <c r="F25" s="154"/>
      <c r="G25" s="154"/>
      <c r="H25" s="109"/>
      <c r="I25" s="110"/>
      <c r="J25" s="4"/>
      <c r="K25" s="108"/>
      <c r="L25" s="108"/>
      <c r="M25" s="108"/>
      <c r="N25" s="108"/>
      <c r="O25" s="109"/>
      <c r="P25" s="111"/>
      <c r="Q25" s="4"/>
    </row>
    <row r="26" spans="1:17" ht="6.75" customHeight="1">
      <c r="A26" s="4"/>
      <c r="B26" s="156"/>
      <c r="C26" s="155"/>
      <c r="D26" s="154"/>
      <c r="E26" s="155"/>
      <c r="F26" s="208"/>
      <c r="G26" s="155"/>
      <c r="H26" s="85"/>
      <c r="I26" s="86"/>
      <c r="J26" s="4"/>
      <c r="K26" s="4"/>
      <c r="L26" s="4"/>
      <c r="M26" s="4"/>
      <c r="N26" s="4"/>
      <c r="O26" s="85"/>
      <c r="P26" s="87"/>
      <c r="Q26" s="4"/>
    </row>
    <row r="27" spans="1:17">
      <c r="A27" s="4"/>
      <c r="B27" s="154" t="s">
        <v>40</v>
      </c>
      <c r="C27" s="155"/>
      <c r="D27" s="154"/>
      <c r="E27" s="155"/>
      <c r="F27" s="208"/>
      <c r="G27" s="155"/>
      <c r="H27" s="85"/>
      <c r="I27" s="86"/>
      <c r="J27" s="4"/>
      <c r="K27" s="4"/>
      <c r="L27" s="4"/>
      <c r="M27" s="4"/>
      <c r="N27" s="4"/>
      <c r="O27" s="85"/>
      <c r="P27" s="87"/>
      <c r="Q27" s="4"/>
    </row>
    <row r="28" spans="1:17">
      <c r="A28" s="4"/>
      <c r="B28" s="156"/>
      <c r="C28" s="155"/>
      <c r="D28" s="154"/>
      <c r="E28" s="155"/>
      <c r="F28" s="208"/>
      <c r="G28" s="155"/>
      <c r="H28" s="85"/>
      <c r="I28" s="86"/>
      <c r="J28" s="4"/>
      <c r="K28" s="4"/>
      <c r="L28" s="4"/>
      <c r="M28" s="4"/>
      <c r="N28" s="4"/>
      <c r="O28" s="85"/>
      <c r="P28" s="87"/>
      <c r="Q28" s="4"/>
    </row>
    <row r="29" spans="1:17" ht="43.5">
      <c r="A29" s="4"/>
      <c r="B29" s="209" t="s">
        <v>84</v>
      </c>
      <c r="C29" s="155"/>
      <c r="D29" s="156"/>
      <c r="E29" s="155"/>
      <c r="F29" s="156"/>
      <c r="G29" s="155"/>
      <c r="H29" s="85"/>
      <c r="I29" s="86"/>
      <c r="J29" s="4"/>
      <c r="K29" s="217"/>
      <c r="L29" s="4"/>
      <c r="M29" s="4"/>
      <c r="N29" s="4"/>
      <c r="O29" s="85"/>
      <c r="P29" s="115"/>
      <c r="Q29" s="4"/>
    </row>
    <row r="30" spans="1:17">
      <c r="A30" s="4"/>
      <c r="B30" s="156"/>
      <c r="C30" s="155"/>
      <c r="D30" s="156"/>
      <c r="E30" s="155"/>
      <c r="F30" s="207"/>
      <c r="G30" s="155"/>
      <c r="H30" s="85"/>
      <c r="I30" s="86"/>
      <c r="J30" s="4"/>
      <c r="K30" s="4"/>
      <c r="L30" s="4"/>
      <c r="M30" s="4"/>
      <c r="N30" s="4"/>
      <c r="O30" s="85"/>
      <c r="P30" s="87"/>
      <c r="Q30" s="4"/>
    </row>
    <row r="31" spans="1:17">
      <c r="A31" s="4"/>
      <c r="B31" s="155"/>
      <c r="C31" s="155"/>
      <c r="D31" s="155"/>
      <c r="E31" s="155"/>
      <c r="F31" s="155"/>
      <c r="G31" s="155"/>
      <c r="H31" s="85"/>
      <c r="I31" s="86"/>
      <c r="J31" s="4"/>
      <c r="K31" s="4"/>
      <c r="L31" s="4"/>
      <c r="M31" s="4"/>
      <c r="N31" s="4"/>
      <c r="O31" s="85"/>
      <c r="P31" s="87"/>
      <c r="Q31" s="4"/>
    </row>
    <row r="32" spans="1:17" ht="28.5">
      <c r="A32" s="4"/>
      <c r="B32" s="155"/>
      <c r="C32" s="155"/>
      <c r="D32" s="155"/>
      <c r="E32" s="155"/>
      <c r="F32" s="210" t="s">
        <v>41</v>
      </c>
      <c r="G32" s="210" t="s">
        <v>42</v>
      </c>
      <c r="H32" s="85"/>
      <c r="I32" s="86"/>
      <c r="J32" s="4"/>
      <c r="K32" s="4"/>
      <c r="L32" s="4"/>
      <c r="M32" s="4"/>
      <c r="N32" s="4"/>
      <c r="O32" s="85"/>
      <c r="P32" s="87"/>
      <c r="Q32" s="4"/>
    </row>
    <row r="33" spans="1:17">
      <c r="A33" s="4"/>
      <c r="B33" s="211" t="s">
        <v>43</v>
      </c>
      <c r="C33" s="155"/>
      <c r="D33" s="155"/>
      <c r="E33" s="155"/>
      <c r="F33" s="211">
        <f>SUM(F34:F38)</f>
        <v>0</v>
      </c>
      <c r="G33" s="212">
        <f>F33/$K$24</f>
        <v>0</v>
      </c>
      <c r="H33" s="85"/>
      <c r="I33" s="86"/>
      <c r="J33" s="4"/>
      <c r="K33" s="4"/>
      <c r="L33" s="4"/>
      <c r="M33" s="4"/>
      <c r="N33" s="4"/>
      <c r="O33" s="85"/>
      <c r="P33" s="87"/>
      <c r="Q33" s="4"/>
    </row>
    <row r="34" spans="1:17">
      <c r="A34" s="4"/>
      <c r="B34" s="155" t="str" cm="1">
        <f t="array" ref="B34:B39">IF(_xlfn.UNIQUE([1]!Immo_Consolidés[MOTIF])=0,"",_xlfn.UNIQUE([1]!Immo_Consolidés[MOTIF]))</f>
        <v>SANS AGR (ACHT TTC)</v>
      </c>
      <c r="C34" s="155"/>
      <c r="D34" s="155"/>
      <c r="E34" s="155"/>
      <c r="F34" s="112">
        <f>IF(B34="","",SUMIF(Immo_Consolidés[MOTIF],B34,Immo_Consolidés[COÛT TOTAL REJET]))</f>
        <v>0</v>
      </c>
      <c r="G34" s="113" t="str">
        <f>IFERROR($F34/$F$33,"")</f>
        <v/>
      </c>
      <c r="H34" s="85"/>
      <c r="I34" s="86"/>
      <c r="J34" s="4"/>
      <c r="K34" s="4"/>
      <c r="L34" s="4"/>
      <c r="M34" s="4"/>
      <c r="N34" s="4"/>
      <c r="O34" s="85"/>
      <c r="P34" s="87"/>
      <c r="Q34" s="4"/>
    </row>
    <row r="35" spans="1:17">
      <c r="A35" s="4"/>
      <c r="B35" s="155" t="str">
        <v>HORS AGR (AVT/AP AGR)</v>
      </c>
      <c r="C35" s="155"/>
      <c r="D35" s="155"/>
      <c r="E35" s="155"/>
      <c r="F35" s="112">
        <f>IF(B35="","",SUMIF(Immo_Consolidés[MOTIF],B35,Immo_Consolidés[COÛT TOTAL REJET]))</f>
        <v>0</v>
      </c>
      <c r="G35" s="114" t="str">
        <f t="shared" ref="G35:G98" si="12">IFERROR($F35/$F$33,"")</f>
        <v/>
      </c>
      <c r="H35" s="85"/>
      <c r="I35" s="86"/>
      <c r="J35" s="4"/>
      <c r="K35" s="4"/>
      <c r="L35" s="4"/>
      <c r="M35" s="4"/>
      <c r="N35" s="4"/>
      <c r="O35" s="85"/>
      <c r="P35" s="87"/>
      <c r="Q35" s="4"/>
    </row>
    <row r="36" spans="1:17">
      <c r="A36" s="4"/>
      <c r="B36" s="155" t="str">
        <v>EDITION DE CONTRÔLE</v>
      </c>
      <c r="C36" s="155"/>
      <c r="D36" s="155"/>
      <c r="E36" s="155"/>
      <c r="F36" s="112">
        <f>IF(B36="","",SUMIF(Immo_Consolidés[MOTIF],B36,Immo_Consolidés[COÛT TOTAL REJET]))</f>
        <v>0</v>
      </c>
      <c r="G36" s="114" t="str">
        <f t="shared" si="12"/>
        <v/>
      </c>
      <c r="H36" s="85"/>
      <c r="I36" s="86"/>
      <c r="J36" s="4"/>
      <c r="K36" s="4"/>
      <c r="L36" s="4"/>
      <c r="M36" s="4"/>
      <c r="N36" s="4"/>
      <c r="O36" s="85"/>
      <c r="P36" s="87"/>
      <c r="Q36" s="4"/>
    </row>
    <row r="37" spans="1:17">
      <c r="A37" s="4"/>
      <c r="B37" s="155" t="str">
        <v>DOUBLON FAC</v>
      </c>
      <c r="C37" s="155"/>
      <c r="D37" s="155"/>
      <c r="E37" s="155"/>
      <c r="F37" s="112">
        <f>IF(B37="","",SUMIF(Immo_Consolidés[MOTIF],B37,Immo_Consolidés[COÛT TOTAL REJET]))</f>
        <v>0</v>
      </c>
      <c r="G37" s="114" t="str">
        <f t="shared" si="12"/>
        <v/>
      </c>
      <c r="H37" s="85"/>
      <c r="I37" s="86"/>
      <c r="J37" s="4"/>
      <c r="K37" s="4"/>
      <c r="L37" s="4"/>
      <c r="M37" s="4"/>
      <c r="N37" s="4"/>
      <c r="O37" s="85"/>
      <c r="P37" s="87"/>
      <c r="Q37" s="4"/>
    </row>
    <row r="38" spans="1:17">
      <c r="A38" s="4"/>
      <c r="B38" s="155" t="str">
        <v>ABSCE FAC/DEC</v>
      </c>
      <c r="C38" s="155"/>
      <c r="D38" s="155"/>
      <c r="E38" s="155"/>
      <c r="F38" s="112">
        <f>IF(B38="","",SUMIF(Immo_Consolidés[MOTIF],B38,Immo_Consolidés[COÛT TOTAL REJET]))</f>
        <v>0</v>
      </c>
      <c r="G38" s="114" t="str">
        <f t="shared" si="12"/>
        <v/>
      </c>
      <c r="H38" s="85"/>
      <c r="I38" s="86"/>
      <c r="J38" s="4"/>
      <c r="K38" s="4"/>
      <c r="L38" s="4"/>
      <c r="M38" s="4"/>
      <c r="N38" s="4"/>
      <c r="O38" s="85"/>
      <c r="P38" s="87"/>
      <c r="Q38" s="4"/>
    </row>
    <row r="39" spans="1:17">
      <c r="B39" s="3" t="str">
        <v/>
      </c>
      <c r="D39" s="8"/>
      <c r="E39" s="9"/>
      <c r="F39" s="28" t="str">
        <f>IF(B39="","",SUMIF(Immo_Consolidés[MOTIF],B39,Immo_Consolidés[COÛT TOTAL REJET]))</f>
        <v/>
      </c>
      <c r="G39" s="9" t="str">
        <f t="shared" si="12"/>
        <v/>
      </c>
      <c r="H39" s="8"/>
    </row>
    <row r="40" spans="1:17">
      <c r="F40" s="9" t="str">
        <f>IF(B40="","",SUMIF(Immo_Consolidés[MOTIF],B40,Immo_Consolidés[COÛT TOTAL REJET]))</f>
        <v/>
      </c>
      <c r="G40" s="9" t="str">
        <f t="shared" si="12"/>
        <v/>
      </c>
    </row>
    <row r="41" spans="1:17">
      <c r="F41" s="9" t="str">
        <f>IF(B41="","",SUMIF(Immo_Consolidés[MOTIF],B41,Immo_Consolidés[COÛT TOTAL REJET]))</f>
        <v/>
      </c>
      <c r="G41" s="9" t="str">
        <f t="shared" si="12"/>
        <v/>
      </c>
    </row>
    <row r="42" spans="1:17">
      <c r="F42" s="9" t="str">
        <f>IF(B42="","",SUMIF(Immo_Consolidés[MOTIF],B42,Immo_Consolidés[COÛT TOTAL REJET]))</f>
        <v/>
      </c>
      <c r="G42" s="9" t="str">
        <f t="shared" si="12"/>
        <v/>
      </c>
    </row>
    <row r="43" spans="1:17">
      <c r="F43" s="9" t="str">
        <f>IF(B43="","",SUMIF(Immo_Consolidés[MOTIF],B43,Immo_Consolidés[COÛT TOTAL REJET]))</f>
        <v/>
      </c>
      <c r="G43" s="9" t="str">
        <f t="shared" si="12"/>
        <v/>
      </c>
    </row>
    <row r="44" spans="1:17">
      <c r="F44" s="9" t="str">
        <f>IF(B44="","",SUMIF(Immo_Consolidés[MOTIF],B44,Immo_Consolidés[COÛT TOTAL REJET]))</f>
        <v/>
      </c>
      <c r="G44" s="9" t="str">
        <f t="shared" si="12"/>
        <v/>
      </c>
    </row>
    <row r="45" spans="1:17">
      <c r="F45" s="9" t="str">
        <f>IF(B45="","",SUMIF(Immo_Consolidés[MOTIF],B45,Immo_Consolidés[COÛT TOTAL REJET]))</f>
        <v/>
      </c>
      <c r="G45" s="9" t="str">
        <f t="shared" si="12"/>
        <v/>
      </c>
    </row>
    <row r="46" spans="1:17">
      <c r="F46" s="9" t="str">
        <f>IF(B46="","",SUMIF(Immo_Consolidés[MOTIF],B46,Immo_Consolidés[COÛT TOTAL REJET]))</f>
        <v/>
      </c>
      <c r="G46" s="9" t="str">
        <f t="shared" si="12"/>
        <v/>
      </c>
    </row>
    <row r="47" spans="1:17">
      <c r="F47" s="9" t="str">
        <f>IF(B47="","",SUMIF(Immo_Consolidés[MOTIF],B47,Immo_Consolidés[COÛT TOTAL REJET]))</f>
        <v/>
      </c>
      <c r="G47" s="9" t="str">
        <f t="shared" si="12"/>
        <v/>
      </c>
    </row>
    <row r="48" spans="1:17">
      <c r="F48" s="9" t="str">
        <f>IF(B48="","",SUMIF(Immo_Consolidés[MOTIF],B48,Immo_Consolidés[COÛT TOTAL REJET]))</f>
        <v/>
      </c>
      <c r="G48" s="9" t="str">
        <f t="shared" si="12"/>
        <v/>
      </c>
    </row>
    <row r="49" spans="6:7">
      <c r="F49" s="9" t="str">
        <f>IF(B49="","",SUMIF(Immo_Consolidés[MOTIF],B49,Immo_Consolidés[COÛT TOTAL REJET]))</f>
        <v/>
      </c>
      <c r="G49" s="9" t="str">
        <f t="shared" si="12"/>
        <v/>
      </c>
    </row>
    <row r="50" spans="6:7">
      <c r="F50" s="9" t="str">
        <f>IF(B50="","",SUMIF(Immo_Consolidés[MOTIF],B50,Immo_Consolidés[COÛT TOTAL REJET]))</f>
        <v/>
      </c>
      <c r="G50" s="9" t="str">
        <f t="shared" si="12"/>
        <v/>
      </c>
    </row>
    <row r="51" spans="6:7">
      <c r="F51" s="9" t="str">
        <f>IF(B51="","",SUMIF(Immo_Consolidés[MOTIF],B51,Immo_Consolidés[COÛT TOTAL REJET]))</f>
        <v/>
      </c>
      <c r="G51" s="9" t="str">
        <f t="shared" si="12"/>
        <v/>
      </c>
    </row>
    <row r="52" spans="6:7">
      <c r="F52" s="9" t="str">
        <f>IF(B52="","",SUMIF(Immo_Consolidés[MOTIF],B52,Immo_Consolidés[COÛT TOTAL REJET]))</f>
        <v/>
      </c>
      <c r="G52" s="9" t="str">
        <f t="shared" si="12"/>
        <v/>
      </c>
    </row>
    <row r="53" spans="6:7">
      <c r="F53" s="9" t="str">
        <f>IF(B53="","",SUMIF(Immo_Consolidés[MOTIF],B53,Immo_Consolidés[COÛT TOTAL REJET]))</f>
        <v/>
      </c>
      <c r="G53" s="9" t="str">
        <f t="shared" si="12"/>
        <v/>
      </c>
    </row>
    <row r="54" spans="6:7">
      <c r="F54" s="9" t="str">
        <f>IF(B54="","",SUMIF(Immo_Consolidés[MOTIF],B54,Immo_Consolidés[COÛT TOTAL REJET]))</f>
        <v/>
      </c>
      <c r="G54" s="9" t="str">
        <f t="shared" si="12"/>
        <v/>
      </c>
    </row>
    <row r="55" spans="6:7">
      <c r="F55" s="9" t="str">
        <f>IF(B55="","",SUMIF(Immo_Consolidés[MOTIF],B55,Immo_Consolidés[COÛT TOTAL REJET]))</f>
        <v/>
      </c>
      <c r="G55" s="9" t="str">
        <f t="shared" si="12"/>
        <v/>
      </c>
    </row>
    <row r="56" spans="6:7">
      <c r="F56" s="9" t="str">
        <f>IF(B56="","",SUMIF(Immo_Consolidés[MOTIF],B56,Immo_Consolidés[COÛT TOTAL REJET]))</f>
        <v/>
      </c>
      <c r="G56" s="9" t="str">
        <f t="shared" si="12"/>
        <v/>
      </c>
    </row>
    <row r="57" spans="6:7">
      <c r="F57" s="9" t="str">
        <f>IF(B57="","",SUMIF(Immo_Consolidés[MOTIF],B57,Immo_Consolidés[COÛT TOTAL REJET]))</f>
        <v/>
      </c>
      <c r="G57" s="9" t="str">
        <f t="shared" si="12"/>
        <v/>
      </c>
    </row>
    <row r="58" spans="6:7">
      <c r="F58" s="9" t="str">
        <f>IF(B58="","",SUMIF(Immo_Consolidés[MOTIF],B58,Immo_Consolidés[COÛT TOTAL REJET]))</f>
        <v/>
      </c>
      <c r="G58" s="9" t="str">
        <f t="shared" si="12"/>
        <v/>
      </c>
    </row>
    <row r="59" spans="6:7">
      <c r="F59" s="9" t="str">
        <f>IF(B59="","",SUMIF(Immo_Consolidés[MOTIF],B59,Immo_Consolidés[COÛT TOTAL REJET]))</f>
        <v/>
      </c>
      <c r="G59" s="9" t="str">
        <f t="shared" si="12"/>
        <v/>
      </c>
    </row>
    <row r="60" spans="6:7">
      <c r="F60" s="9" t="str">
        <f>IF(B60="","",SUMIF(Immo_Consolidés[MOTIF],B60,Immo_Consolidés[COÛT TOTAL REJET]))</f>
        <v/>
      </c>
      <c r="G60" s="9" t="str">
        <f t="shared" si="12"/>
        <v/>
      </c>
    </row>
    <row r="61" spans="6:7">
      <c r="F61" s="9" t="str">
        <f>IF(B61="","",SUMIF(Immo_Consolidés[MOTIF],B61,Immo_Consolidés[COÛT TOTAL REJET]))</f>
        <v/>
      </c>
      <c r="G61" s="9" t="str">
        <f t="shared" si="12"/>
        <v/>
      </c>
    </row>
    <row r="62" spans="6:7">
      <c r="F62" s="9" t="str">
        <f>IF(B62="","",SUMIF(Immo_Consolidés[MOTIF],B62,Immo_Consolidés[COÛT TOTAL REJET]))</f>
        <v/>
      </c>
      <c r="G62" s="9" t="str">
        <f t="shared" si="12"/>
        <v/>
      </c>
    </row>
    <row r="63" spans="6:7">
      <c r="F63" s="9" t="str">
        <f>IF(B63="","",SUMIF(Immo_Consolidés[MOTIF],B63,Immo_Consolidés[COÛT TOTAL REJET]))</f>
        <v/>
      </c>
      <c r="G63" s="9" t="str">
        <f t="shared" si="12"/>
        <v/>
      </c>
    </row>
    <row r="64" spans="6:7">
      <c r="F64" s="9" t="str">
        <f>IF(B64="","",SUMIF(Immo_Consolidés[MOTIF],B64,Immo_Consolidés[COÛT TOTAL REJET]))</f>
        <v/>
      </c>
      <c r="G64" s="9" t="str">
        <f t="shared" si="12"/>
        <v/>
      </c>
    </row>
    <row r="65" spans="6:7">
      <c r="F65" s="9" t="str">
        <f>IF(B65="","",SUMIF(Immo_Consolidés[MOTIF],B65,Immo_Consolidés[COÛT TOTAL REJET]))</f>
        <v/>
      </c>
      <c r="G65" s="9" t="str">
        <f t="shared" si="12"/>
        <v/>
      </c>
    </row>
    <row r="66" spans="6:7">
      <c r="F66" s="9" t="str">
        <f>IF(B66="","",SUMIF(Immo_Consolidés[MOTIF],B66,Immo_Consolidés[COÛT TOTAL REJET]))</f>
        <v/>
      </c>
      <c r="G66" s="9" t="str">
        <f t="shared" si="12"/>
        <v/>
      </c>
    </row>
    <row r="67" spans="6:7">
      <c r="F67" s="9" t="str">
        <f>IF(B67="","",SUMIF(Immo_Consolidés[MOTIF],B67,Immo_Consolidés[COÛT TOTAL REJET]))</f>
        <v/>
      </c>
      <c r="G67" s="9" t="str">
        <f t="shared" si="12"/>
        <v/>
      </c>
    </row>
    <row r="68" spans="6:7">
      <c r="F68" s="9" t="str">
        <f>IF(B68="","",SUMIF(Immo_Consolidés[MOTIF],B68,Immo_Consolidés[COÛT TOTAL REJET]))</f>
        <v/>
      </c>
      <c r="G68" s="9" t="str">
        <f t="shared" si="12"/>
        <v/>
      </c>
    </row>
    <row r="69" spans="6:7">
      <c r="F69" s="9" t="str">
        <f>IF(B69="","",SUMIF(Immo_Consolidés[MOTIF],B69,Immo_Consolidés[COÛT TOTAL REJET]))</f>
        <v/>
      </c>
      <c r="G69" s="9" t="str">
        <f t="shared" si="12"/>
        <v/>
      </c>
    </row>
    <row r="70" spans="6:7">
      <c r="F70" s="9" t="str">
        <f>IF(B70="","",SUMIF(Immo_Consolidés[MOTIF],B70,Immo_Consolidés[COÛT TOTAL REJET]))</f>
        <v/>
      </c>
      <c r="G70" s="9" t="str">
        <f t="shared" si="12"/>
        <v/>
      </c>
    </row>
    <row r="71" spans="6:7">
      <c r="F71" s="9" t="str">
        <f>IF(B71="","",SUMIF(Immo_Consolidés[MOTIF],B71,Immo_Consolidés[COÛT TOTAL REJET]))</f>
        <v/>
      </c>
      <c r="G71" s="9" t="str">
        <f t="shared" si="12"/>
        <v/>
      </c>
    </row>
    <row r="72" spans="6:7">
      <c r="F72" s="9" t="str">
        <f>IF(B72="","",SUMIF(Immo_Consolidés[MOTIF],B72,Immo_Consolidés[COÛT TOTAL REJET]))</f>
        <v/>
      </c>
      <c r="G72" s="9" t="str">
        <f t="shared" si="12"/>
        <v/>
      </c>
    </row>
    <row r="73" spans="6:7">
      <c r="F73" s="9" t="str">
        <f>IF(B73="","",SUMIF(Immo_Consolidés[MOTIF],B73,Immo_Consolidés[COÛT TOTAL REJET]))</f>
        <v/>
      </c>
      <c r="G73" s="9" t="str">
        <f t="shared" si="12"/>
        <v/>
      </c>
    </row>
    <row r="74" spans="6:7">
      <c r="F74" s="9" t="str">
        <f>IF(B74="","",SUMIF(Immo_Consolidés[MOTIF],B74,Immo_Consolidés[COÛT TOTAL REJET]))</f>
        <v/>
      </c>
      <c r="G74" s="9" t="str">
        <f t="shared" si="12"/>
        <v/>
      </c>
    </row>
    <row r="75" spans="6:7">
      <c r="F75" s="9" t="str">
        <f>IF(B75="","",SUMIF(Immo_Consolidés[MOTIF],B75,Immo_Consolidés[COÛT TOTAL REJET]))</f>
        <v/>
      </c>
      <c r="G75" s="9" t="str">
        <f t="shared" si="12"/>
        <v/>
      </c>
    </row>
    <row r="76" spans="6:7">
      <c r="F76" s="9" t="str">
        <f>IF(B76="","",SUMIF(Immo_Consolidés[MOTIF],B76,Immo_Consolidés[COÛT TOTAL REJET]))</f>
        <v/>
      </c>
      <c r="G76" s="9" t="str">
        <f t="shared" si="12"/>
        <v/>
      </c>
    </row>
    <row r="77" spans="6:7">
      <c r="F77" s="9" t="str">
        <f>IF(B77="","",SUMIF(Immo_Consolidés[MOTIF],B77,Immo_Consolidés[COÛT TOTAL REJET]))</f>
        <v/>
      </c>
      <c r="G77" s="9" t="str">
        <f t="shared" si="12"/>
        <v/>
      </c>
    </row>
    <row r="78" spans="6:7">
      <c r="F78" s="9" t="str">
        <f>IF(B78="","",SUMIF(Immo_Consolidés[MOTIF],B78,Immo_Consolidés[COÛT TOTAL REJET]))</f>
        <v/>
      </c>
      <c r="G78" s="9" t="str">
        <f t="shared" si="12"/>
        <v/>
      </c>
    </row>
    <row r="79" spans="6:7">
      <c r="F79" s="9" t="str">
        <f>IF(B79="","",SUMIF(Immo_Consolidés[MOTIF],B79,Immo_Consolidés[COÛT TOTAL REJET]))</f>
        <v/>
      </c>
      <c r="G79" s="9" t="str">
        <f t="shared" si="12"/>
        <v/>
      </c>
    </row>
    <row r="80" spans="6:7">
      <c r="F80" s="9" t="str">
        <f>IF(B80="","",SUMIF(Immo_Consolidés[MOTIF],B80,Immo_Consolidés[COÛT TOTAL REJET]))</f>
        <v/>
      </c>
      <c r="G80" s="9" t="str">
        <f t="shared" si="12"/>
        <v/>
      </c>
    </row>
    <row r="81" spans="6:7">
      <c r="F81" s="9" t="str">
        <f>IF(B81="","",SUMIF(Immo_Consolidés[MOTIF],B81,Immo_Consolidés[COÛT TOTAL REJET]))</f>
        <v/>
      </c>
      <c r="G81" s="9" t="str">
        <f t="shared" si="12"/>
        <v/>
      </c>
    </row>
    <row r="82" spans="6:7">
      <c r="F82" s="9" t="str">
        <f>IF(B82="","",SUMIF(Immo_Consolidés[MOTIF],B82,Immo_Consolidés[COÛT TOTAL REJET]))</f>
        <v/>
      </c>
      <c r="G82" s="9" t="str">
        <f t="shared" si="12"/>
        <v/>
      </c>
    </row>
    <row r="83" spans="6:7">
      <c r="F83" s="9" t="str">
        <f>IF(B83="","",SUMIF(Immo_Consolidés[MOTIF],B83,Immo_Consolidés[COÛT TOTAL REJET]))</f>
        <v/>
      </c>
      <c r="G83" s="9" t="str">
        <f t="shared" si="12"/>
        <v/>
      </c>
    </row>
    <row r="84" spans="6:7">
      <c r="F84" s="9" t="str">
        <f>IF(B84="","",SUMIF(Immo_Consolidés[MOTIF],B84,Immo_Consolidés[COÛT TOTAL REJET]))</f>
        <v/>
      </c>
      <c r="G84" s="9" t="str">
        <f t="shared" si="12"/>
        <v/>
      </c>
    </row>
    <row r="85" spans="6:7">
      <c r="F85" s="9" t="str">
        <f>IF(B85="","",SUMIF(Immo_Consolidés[MOTIF],B85,Immo_Consolidés[COÛT TOTAL REJET]))</f>
        <v/>
      </c>
      <c r="G85" s="9" t="str">
        <f t="shared" si="12"/>
        <v/>
      </c>
    </row>
    <row r="86" spans="6:7">
      <c r="F86" s="9" t="str">
        <f>IF(B86="","",SUMIF(Immo_Consolidés[MOTIF],B86,Immo_Consolidés[COÛT TOTAL REJET]))</f>
        <v/>
      </c>
      <c r="G86" s="9" t="str">
        <f t="shared" si="12"/>
        <v/>
      </c>
    </row>
    <row r="87" spans="6:7">
      <c r="F87" s="9" t="str">
        <f>IF(B87="","",SUMIF(Immo_Consolidés[MOTIF],B87,Immo_Consolidés[COÛT TOTAL REJET]))</f>
        <v/>
      </c>
      <c r="G87" s="9" t="str">
        <f t="shared" si="12"/>
        <v/>
      </c>
    </row>
    <row r="88" spans="6:7">
      <c r="F88" s="9" t="str">
        <f>IF(B88="","",SUMIF(Immo_Consolidés[MOTIF],B88,Immo_Consolidés[COÛT TOTAL REJET]))</f>
        <v/>
      </c>
      <c r="G88" s="9" t="str">
        <f t="shared" si="12"/>
        <v/>
      </c>
    </row>
    <row r="89" spans="6:7">
      <c r="F89" s="9" t="str">
        <f>IF(B89="","",SUMIF(Immo_Consolidés[MOTIF],B89,Immo_Consolidés[COÛT TOTAL REJET]))</f>
        <v/>
      </c>
      <c r="G89" s="9" t="str">
        <f t="shared" si="12"/>
        <v/>
      </c>
    </row>
    <row r="90" spans="6:7">
      <c r="F90" s="9" t="str">
        <f>IF(B90="","",SUMIF(Immo_Consolidés[MOTIF],B90,Immo_Consolidés[COÛT TOTAL REJET]))</f>
        <v/>
      </c>
      <c r="G90" s="9" t="str">
        <f t="shared" si="12"/>
        <v/>
      </c>
    </row>
    <row r="91" spans="6:7">
      <c r="F91" s="9" t="str">
        <f>IF(B91="","",SUMIF(Immo_Consolidés[MOTIF],B91,Immo_Consolidés[COÛT TOTAL REJET]))</f>
        <v/>
      </c>
      <c r="G91" s="9" t="str">
        <f t="shared" si="12"/>
        <v/>
      </c>
    </row>
    <row r="92" spans="6:7">
      <c r="F92" s="9" t="str">
        <f>IF(B92="","",SUMIF(Immo_Consolidés[MOTIF],B92,Immo_Consolidés[COÛT TOTAL REJET]))</f>
        <v/>
      </c>
      <c r="G92" s="9" t="str">
        <f t="shared" si="12"/>
        <v/>
      </c>
    </row>
    <row r="93" spans="6:7">
      <c r="F93" s="9" t="str">
        <f>IF(B93="","",SUMIF(Immo_Consolidés[MOTIF],B93,Immo_Consolidés[COÛT TOTAL REJET]))</f>
        <v/>
      </c>
      <c r="G93" s="9" t="str">
        <f t="shared" si="12"/>
        <v/>
      </c>
    </row>
    <row r="94" spans="6:7">
      <c r="F94" s="9" t="str">
        <f>IF(B94="","",SUMIF(Immo_Consolidés[MOTIF],B94,Immo_Consolidés[COÛT TOTAL REJET]))</f>
        <v/>
      </c>
      <c r="G94" s="9" t="str">
        <f t="shared" si="12"/>
        <v/>
      </c>
    </row>
    <row r="95" spans="6:7">
      <c r="F95" s="9" t="str">
        <f>IF(B95="","",SUMIF(Immo_Consolidés[MOTIF],B95,Immo_Consolidés[COÛT TOTAL REJET]))</f>
        <v/>
      </c>
      <c r="G95" s="9" t="str">
        <f t="shared" si="12"/>
        <v/>
      </c>
    </row>
    <row r="96" spans="6:7">
      <c r="F96" s="9" t="str">
        <f>IF(B96="","",SUMIF(Immo_Consolidés[MOTIF],B96,Immo_Consolidés[COÛT TOTAL REJET]))</f>
        <v/>
      </c>
      <c r="G96" s="9" t="str">
        <f t="shared" si="12"/>
        <v/>
      </c>
    </row>
    <row r="97" spans="6:7">
      <c r="F97" s="9" t="str">
        <f>IF(B97="","",SUMIF(Immo_Consolidés[MOTIF],B97,Immo_Consolidés[COÛT TOTAL REJET]))</f>
        <v/>
      </c>
      <c r="G97" s="9" t="str">
        <f t="shared" si="12"/>
        <v/>
      </c>
    </row>
    <row r="98" spans="6:7">
      <c r="F98" s="9" t="str">
        <f>IF(B98="","",SUMIF(Immo_Consolidés[MOTIF],B98,Immo_Consolidés[COÛT TOTAL REJET]))</f>
        <v/>
      </c>
      <c r="G98" s="9" t="str">
        <f t="shared" si="12"/>
        <v/>
      </c>
    </row>
    <row r="99" spans="6:7">
      <c r="F99" s="9" t="str">
        <f>IF(B99="","",SUMIF(Immo_Consolidés[MOTIF],B99,Immo_Consolidés[COÛT TOTAL REJET]))</f>
        <v/>
      </c>
      <c r="G99" s="9" t="str">
        <f t="shared" ref="G99:G104" si="13">IFERROR($F99/$F$33,"")</f>
        <v/>
      </c>
    </row>
    <row r="100" spans="6:7">
      <c r="F100" s="9" t="str">
        <f>IF(B100="","",SUMIF(Immo_Consolidés[MOTIF],B100,Immo_Consolidés[COÛT TOTAL REJET]))</f>
        <v/>
      </c>
      <c r="G100" s="9" t="str">
        <f t="shared" si="13"/>
        <v/>
      </c>
    </row>
    <row r="101" spans="6:7">
      <c r="F101" s="9" t="str">
        <f>IF(B101="","",SUMIF(Immo_Consolidés[MOTIF],B101,Immo_Consolidés[COÛT TOTAL REJET]))</f>
        <v/>
      </c>
      <c r="G101" s="9" t="str">
        <f t="shared" si="13"/>
        <v/>
      </c>
    </row>
    <row r="102" spans="6:7">
      <c r="F102" s="9" t="str">
        <f>IF(B102="","",SUMIF(Immo_Consolidés[MOTIF],B102,Immo_Consolidés[COÛT TOTAL REJET]))</f>
        <v/>
      </c>
      <c r="G102" s="9" t="str">
        <f t="shared" si="13"/>
        <v/>
      </c>
    </row>
    <row r="103" spans="6:7">
      <c r="F103" s="9" t="str">
        <f>IF(B103="","",SUMIF(Immo_Consolidés[MOTIF],B103,Immo_Consolidés[COÛT TOTAL REJET]))</f>
        <v/>
      </c>
      <c r="G103" s="9" t="str">
        <f t="shared" si="13"/>
        <v/>
      </c>
    </row>
    <row r="104" spans="6:7">
      <c r="F104" s="9" t="str">
        <f>IF(B104="","",SUMIF(Immo_Consolidés[MOTIF],B104,Immo_Consolidés[COÛT TOTAL REJET]))</f>
        <v/>
      </c>
      <c r="G104" s="9" t="str">
        <f t="shared" si="13"/>
        <v/>
      </c>
    </row>
    <row r="105" spans="6:7">
      <c r="F105" s="9" t="str">
        <f>IF(B105="","",SUMIF(Immo_Consolidés[MOTIF],B105,Immo_Consolidés[COÛT TOTAL REJET]))</f>
        <v/>
      </c>
      <c r="G105" s="9"/>
    </row>
    <row r="106" spans="6:7">
      <c r="F106" s="9"/>
    </row>
    <row r="107" spans="6:7">
      <c r="F107" s="9"/>
    </row>
  </sheetData>
  <sheetProtection algorithmName="SHA-512" hashValue="c8NSxGT58UkcR0hb6BbQWcm+FAKwPIZBja/gAFrjEUCK2tuMI3Gc4eEQlHvEM9rzyCwpkepOaRomnKjvfhqurw==" saltValue="gT2eA+kqy2H0fO8FqvB2jA==" spinCount="100000" sheet="1" objects="1" scenarios="1"/>
  <conditionalFormatting sqref="B34:B107">
    <cfRule type="notContainsBlanks" dxfId="7" priority="4">
      <formula>LEN(TRIM(B34))&gt;0</formula>
    </cfRule>
  </conditionalFormatting>
  <conditionalFormatting sqref="D39 H39">
    <cfRule type="notContainsBlanks" dxfId="6" priority="3">
      <formula>LEN(TRIM(D39))&gt;0</formula>
    </cfRule>
  </conditionalFormatting>
  <conditionalFormatting sqref="E39 G34:G105">
    <cfRule type="notContainsBlanks" dxfId="5" priority="2">
      <formula>LEN(TRIM(E34))&gt;0</formula>
    </cfRule>
  </conditionalFormatting>
  <conditionalFormatting sqref="F34:F107">
    <cfRule type="notContainsBlanks" dxfId="4" priority="1">
      <formula>LEN(TRIM(F34))&gt;0</formula>
    </cfRule>
  </conditionalFormatting>
  <pageMargins left="0" right="0" top="0.19685039370078741" bottom="0.59055118110236215" header="0.31496062992125984" footer="0.31496062992125984"/>
  <pageSetup paperSize="9" scale="83" fitToHeight="0" orientation="landscape"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E24BAC-4189-4630-83D8-C721BF7574BE}">
  <dimension ref="A1:O1269"/>
  <sheetViews>
    <sheetView topLeftCell="I1" workbookViewId="0">
      <selection activeCell="L13" sqref="L13"/>
    </sheetView>
  </sheetViews>
  <sheetFormatPr baseColWidth="10" defaultRowHeight="14.25"/>
  <cols>
    <col min="1" max="1" width="7" bestFit="1" customWidth="1"/>
    <col min="2" max="2" width="7.75" bestFit="1" customWidth="1"/>
    <col min="3" max="3" width="33.75" bestFit="1" customWidth="1"/>
    <col min="4" max="4" width="14" bestFit="1" customWidth="1"/>
    <col min="5" max="5" width="16" bestFit="1" customWidth="1"/>
    <col min="6" max="6" width="25.125" bestFit="1" customWidth="1"/>
    <col min="7" max="7" width="38.125" bestFit="1" customWidth="1"/>
    <col min="8" max="8" width="22.875" bestFit="1" customWidth="1"/>
    <col min="9" max="9" width="8.5" bestFit="1" customWidth="1"/>
    <col min="10" max="10" width="23.75" bestFit="1" customWidth="1"/>
    <col min="11" max="11" width="45.75" bestFit="1" customWidth="1"/>
    <col min="12" max="12" width="20.875" bestFit="1" customWidth="1"/>
    <col min="13" max="13" width="17.125" bestFit="1" customWidth="1"/>
    <col min="14" max="14" width="25.375" bestFit="1" customWidth="1"/>
    <col min="15" max="15" width="37.125" bestFit="1" customWidth="1"/>
    <col min="16" max="16" width="20.875" bestFit="1" customWidth="1"/>
    <col min="17" max="17" width="34.5" bestFit="1" customWidth="1"/>
    <col min="18" max="18" width="22.625" bestFit="1" customWidth="1"/>
    <col min="19" max="19" width="34.5" bestFit="1" customWidth="1"/>
  </cols>
  <sheetData>
    <row r="1" spans="1:15">
      <c r="A1" t="s">
        <v>19</v>
      </c>
      <c r="B1" t="s">
        <v>6</v>
      </c>
      <c r="C1" t="s">
        <v>10</v>
      </c>
      <c r="D1" t="s">
        <v>11</v>
      </c>
      <c r="E1" t="s">
        <v>12</v>
      </c>
      <c r="F1" t="s">
        <v>65</v>
      </c>
      <c r="G1" t="s">
        <v>66</v>
      </c>
      <c r="H1" t="s">
        <v>67</v>
      </c>
      <c r="I1" t="s">
        <v>0</v>
      </c>
      <c r="J1" t="s">
        <v>68</v>
      </c>
      <c r="K1" t="s">
        <v>69</v>
      </c>
      <c r="L1" t="s">
        <v>70</v>
      </c>
      <c r="M1" t="s">
        <v>1</v>
      </c>
      <c r="N1" t="s">
        <v>14</v>
      </c>
      <c r="O1" t="s">
        <v>44</v>
      </c>
    </row>
    <row r="2" spans="1:15">
      <c r="B2" s="22"/>
      <c r="C2" s="10"/>
      <c r="E2" s="10"/>
      <c r="H2">
        <v>0</v>
      </c>
      <c r="I2" s="10"/>
      <c r="J2">
        <v>0</v>
      </c>
      <c r="K2">
        <v>0</v>
      </c>
      <c r="L2" s="26">
        <v>0</v>
      </c>
      <c r="N2">
        <v>0</v>
      </c>
      <c r="O2" t="s">
        <v>26</v>
      </c>
    </row>
    <row r="3" spans="1:15">
      <c r="B3" s="22"/>
      <c r="C3" s="10"/>
      <c r="E3" s="10"/>
      <c r="H3">
        <v>0</v>
      </c>
      <c r="I3" s="10"/>
      <c r="J3">
        <v>0</v>
      </c>
      <c r="K3">
        <v>0</v>
      </c>
      <c r="L3" s="26">
        <v>0</v>
      </c>
      <c r="N3">
        <v>0</v>
      </c>
      <c r="O3" t="s">
        <v>27</v>
      </c>
    </row>
    <row r="4" spans="1:15">
      <c r="B4" s="22"/>
      <c r="C4" s="10"/>
      <c r="E4" s="10"/>
      <c r="H4">
        <v>0</v>
      </c>
      <c r="I4" s="10"/>
      <c r="J4">
        <v>0</v>
      </c>
      <c r="K4">
        <v>0</v>
      </c>
      <c r="L4">
        <v>0</v>
      </c>
      <c r="N4">
        <v>0</v>
      </c>
      <c r="O4" t="s">
        <v>31</v>
      </c>
    </row>
    <row r="5" spans="1:15">
      <c r="B5" s="22"/>
      <c r="C5" s="10"/>
      <c r="E5" s="10"/>
      <c r="H5">
        <v>0</v>
      </c>
      <c r="I5" s="10"/>
      <c r="J5">
        <v>0</v>
      </c>
      <c r="K5">
        <v>0</v>
      </c>
      <c r="L5">
        <v>0</v>
      </c>
      <c r="N5">
        <v>0</v>
      </c>
      <c r="O5" t="s">
        <v>35</v>
      </c>
    </row>
    <row r="6" spans="1:15">
      <c r="B6" s="22"/>
      <c r="C6" s="10"/>
      <c r="E6" s="10"/>
      <c r="H6">
        <v>0</v>
      </c>
      <c r="I6" s="10"/>
      <c r="J6">
        <v>0</v>
      </c>
      <c r="K6">
        <v>0</v>
      </c>
      <c r="L6">
        <v>0</v>
      </c>
      <c r="N6">
        <v>0</v>
      </c>
      <c r="O6" t="s">
        <v>37</v>
      </c>
    </row>
    <row r="7" spans="1:15">
      <c r="B7" s="22"/>
      <c r="C7" s="10"/>
      <c r="E7" s="10"/>
      <c r="H7">
        <v>0</v>
      </c>
      <c r="I7" s="10"/>
      <c r="J7">
        <v>0</v>
      </c>
      <c r="K7">
        <v>0</v>
      </c>
      <c r="L7">
        <v>0</v>
      </c>
      <c r="N7">
        <v>0</v>
      </c>
      <c r="O7" t="s">
        <v>26</v>
      </c>
    </row>
    <row r="8" spans="1:15">
      <c r="B8" s="22"/>
      <c r="C8" s="10"/>
      <c r="E8" s="10"/>
      <c r="H8">
        <v>0</v>
      </c>
      <c r="I8" s="10"/>
      <c r="J8">
        <v>0</v>
      </c>
      <c r="K8">
        <v>0</v>
      </c>
      <c r="L8">
        <v>0</v>
      </c>
      <c r="N8">
        <v>0</v>
      </c>
      <c r="O8" t="s">
        <v>27</v>
      </c>
    </row>
    <row r="9" spans="1:15">
      <c r="B9" s="22"/>
      <c r="C9" s="10"/>
      <c r="E9" s="10"/>
      <c r="H9">
        <v>0</v>
      </c>
      <c r="I9" s="10"/>
      <c r="J9">
        <v>0</v>
      </c>
      <c r="K9">
        <v>0</v>
      </c>
      <c r="L9">
        <v>0</v>
      </c>
      <c r="N9">
        <v>0</v>
      </c>
      <c r="O9" t="s">
        <v>31</v>
      </c>
    </row>
    <row r="10" spans="1:15">
      <c r="B10" s="22"/>
      <c r="C10" s="10"/>
      <c r="E10" s="10"/>
      <c r="H10">
        <v>0</v>
      </c>
      <c r="I10" s="10"/>
      <c r="J10">
        <v>0</v>
      </c>
      <c r="K10">
        <v>0</v>
      </c>
      <c r="L10">
        <v>0</v>
      </c>
      <c r="N10">
        <v>0</v>
      </c>
      <c r="O10" t="s">
        <v>35</v>
      </c>
    </row>
    <row r="11" spans="1:15">
      <c r="B11" s="22"/>
      <c r="C11" s="10"/>
      <c r="E11" s="10"/>
      <c r="H11">
        <v>0</v>
      </c>
      <c r="I11" s="10"/>
      <c r="J11">
        <v>0</v>
      </c>
      <c r="K11">
        <v>0</v>
      </c>
      <c r="L11">
        <v>0</v>
      </c>
      <c r="N11">
        <v>0</v>
      </c>
      <c r="O11" t="s">
        <v>37</v>
      </c>
    </row>
    <row r="12" spans="1:15">
      <c r="B12" s="22"/>
      <c r="C12" s="10"/>
      <c r="E12" s="10"/>
      <c r="H12">
        <v>0</v>
      </c>
      <c r="I12" s="10"/>
      <c r="J12">
        <v>0</v>
      </c>
      <c r="K12">
        <v>0</v>
      </c>
      <c r="L12">
        <v>0</v>
      </c>
      <c r="N12">
        <v>0</v>
      </c>
      <c r="O12" t="s">
        <v>26</v>
      </c>
    </row>
    <row r="13" spans="1:15">
      <c r="B13" s="22"/>
      <c r="C13" s="10"/>
      <c r="E13" s="10"/>
      <c r="H13">
        <v>0</v>
      </c>
      <c r="I13" s="10"/>
      <c r="J13">
        <v>0</v>
      </c>
      <c r="K13">
        <v>0</v>
      </c>
      <c r="L13">
        <v>0</v>
      </c>
      <c r="N13">
        <v>0</v>
      </c>
      <c r="O13" t="s">
        <v>27</v>
      </c>
    </row>
    <row r="14" spans="1:15">
      <c r="B14" s="22"/>
      <c r="C14" s="10"/>
      <c r="E14" s="10"/>
      <c r="H14">
        <v>0</v>
      </c>
      <c r="I14" s="10"/>
      <c r="J14">
        <v>0</v>
      </c>
      <c r="K14">
        <v>0</v>
      </c>
      <c r="L14">
        <v>0</v>
      </c>
      <c r="N14">
        <v>0</v>
      </c>
      <c r="O14" t="s">
        <v>31</v>
      </c>
    </row>
    <row r="15" spans="1:15">
      <c r="B15" s="22"/>
      <c r="C15" s="10"/>
      <c r="E15" s="10"/>
      <c r="H15">
        <v>0</v>
      </c>
      <c r="I15" s="10"/>
      <c r="J15">
        <v>0</v>
      </c>
      <c r="K15">
        <v>0</v>
      </c>
      <c r="L15">
        <v>0</v>
      </c>
      <c r="N15">
        <v>0</v>
      </c>
      <c r="O15" t="s">
        <v>35</v>
      </c>
    </row>
    <row r="16" spans="1:15">
      <c r="B16" s="22"/>
      <c r="C16" s="10"/>
      <c r="E16" s="10"/>
      <c r="H16">
        <v>0</v>
      </c>
      <c r="I16" s="10"/>
      <c r="J16">
        <v>0</v>
      </c>
      <c r="K16">
        <v>0</v>
      </c>
      <c r="L16">
        <v>0</v>
      </c>
      <c r="N16">
        <v>0</v>
      </c>
      <c r="O16" t="s">
        <v>37</v>
      </c>
    </row>
    <row r="17" spans="2:15">
      <c r="B17" s="22"/>
      <c r="C17" s="10"/>
      <c r="E17" s="10"/>
      <c r="H17">
        <v>0</v>
      </c>
      <c r="I17" s="10"/>
      <c r="J17">
        <v>0</v>
      </c>
      <c r="K17">
        <v>0</v>
      </c>
      <c r="L17">
        <v>0</v>
      </c>
      <c r="N17">
        <v>0</v>
      </c>
      <c r="O17" t="s">
        <v>26</v>
      </c>
    </row>
    <row r="18" spans="2:15">
      <c r="B18" s="22"/>
      <c r="C18" s="10"/>
      <c r="E18" s="10"/>
      <c r="H18">
        <v>0</v>
      </c>
      <c r="I18" s="10"/>
      <c r="J18">
        <v>0</v>
      </c>
      <c r="K18">
        <v>0</v>
      </c>
      <c r="L18">
        <v>0</v>
      </c>
      <c r="N18">
        <v>0</v>
      </c>
      <c r="O18" t="s">
        <v>27</v>
      </c>
    </row>
    <row r="19" spans="2:15">
      <c r="B19" s="22"/>
      <c r="C19" s="10"/>
      <c r="E19" s="10"/>
      <c r="H19">
        <v>0</v>
      </c>
      <c r="I19" s="10"/>
      <c r="J19">
        <v>0</v>
      </c>
      <c r="K19">
        <v>0</v>
      </c>
      <c r="L19">
        <v>0</v>
      </c>
      <c r="N19">
        <v>0</v>
      </c>
      <c r="O19" t="s">
        <v>31</v>
      </c>
    </row>
    <row r="20" spans="2:15">
      <c r="B20" s="22"/>
      <c r="C20" s="10"/>
      <c r="E20" s="10"/>
      <c r="H20">
        <v>0</v>
      </c>
      <c r="I20" s="10"/>
      <c r="J20">
        <v>0</v>
      </c>
      <c r="K20">
        <v>0</v>
      </c>
      <c r="L20">
        <v>0</v>
      </c>
      <c r="N20">
        <v>0</v>
      </c>
      <c r="O20" t="s">
        <v>35</v>
      </c>
    </row>
    <row r="21" spans="2:15">
      <c r="B21" s="22"/>
      <c r="C21" s="10"/>
      <c r="E21" s="10"/>
      <c r="H21">
        <v>0</v>
      </c>
      <c r="I21" s="10"/>
      <c r="J21">
        <v>0</v>
      </c>
      <c r="K21">
        <v>0</v>
      </c>
      <c r="L21">
        <v>0</v>
      </c>
      <c r="N21">
        <v>0</v>
      </c>
      <c r="O21" t="s">
        <v>37</v>
      </c>
    </row>
    <row r="22" spans="2:15">
      <c r="B22" s="22"/>
      <c r="C22" s="10"/>
      <c r="E22" s="10"/>
      <c r="H22">
        <v>0</v>
      </c>
      <c r="I22" s="10"/>
      <c r="J22">
        <v>0</v>
      </c>
      <c r="K22">
        <v>0</v>
      </c>
      <c r="L22">
        <v>0</v>
      </c>
      <c r="N22">
        <v>0</v>
      </c>
      <c r="O22" t="s">
        <v>26</v>
      </c>
    </row>
    <row r="23" spans="2:15">
      <c r="B23" s="22"/>
      <c r="C23" s="10"/>
      <c r="E23" s="10"/>
      <c r="H23">
        <v>0</v>
      </c>
      <c r="I23" s="10"/>
      <c r="J23">
        <v>0</v>
      </c>
      <c r="K23">
        <v>0</v>
      </c>
      <c r="L23">
        <v>0</v>
      </c>
      <c r="N23">
        <v>0</v>
      </c>
      <c r="O23" t="s">
        <v>27</v>
      </c>
    </row>
    <row r="24" spans="2:15">
      <c r="B24" s="22"/>
      <c r="C24" s="10"/>
      <c r="E24" s="10"/>
      <c r="H24">
        <v>0</v>
      </c>
      <c r="I24" s="10"/>
      <c r="J24">
        <v>0</v>
      </c>
      <c r="K24">
        <v>0</v>
      </c>
      <c r="L24">
        <v>0</v>
      </c>
      <c r="N24">
        <v>0</v>
      </c>
      <c r="O24" t="s">
        <v>31</v>
      </c>
    </row>
    <row r="25" spans="2:15">
      <c r="B25" s="22"/>
      <c r="C25" s="10"/>
      <c r="E25" s="10"/>
      <c r="H25">
        <v>0</v>
      </c>
      <c r="I25" s="10"/>
      <c r="J25">
        <v>0</v>
      </c>
      <c r="K25">
        <v>0</v>
      </c>
      <c r="L25">
        <v>0</v>
      </c>
      <c r="N25">
        <v>0</v>
      </c>
      <c r="O25" t="s">
        <v>35</v>
      </c>
    </row>
    <row r="26" spans="2:15">
      <c r="B26" s="22"/>
      <c r="C26" s="10"/>
      <c r="E26" s="10"/>
      <c r="H26">
        <v>0</v>
      </c>
      <c r="I26" s="10"/>
      <c r="J26">
        <v>0</v>
      </c>
      <c r="K26">
        <v>0</v>
      </c>
      <c r="L26">
        <v>0</v>
      </c>
      <c r="N26">
        <v>0</v>
      </c>
      <c r="O26" t="s">
        <v>37</v>
      </c>
    </row>
    <row r="27" spans="2:15">
      <c r="B27" s="22"/>
      <c r="C27" s="10"/>
      <c r="E27" s="10"/>
      <c r="H27">
        <v>0</v>
      </c>
      <c r="I27" s="10"/>
      <c r="J27">
        <v>0</v>
      </c>
      <c r="K27">
        <v>0</v>
      </c>
      <c r="L27">
        <v>0</v>
      </c>
      <c r="N27">
        <v>0</v>
      </c>
      <c r="O27" t="s">
        <v>26</v>
      </c>
    </row>
    <row r="28" spans="2:15">
      <c r="B28" s="22"/>
      <c r="C28" s="10"/>
      <c r="E28" s="10"/>
      <c r="H28">
        <v>0</v>
      </c>
      <c r="I28" s="10"/>
      <c r="J28">
        <v>0</v>
      </c>
      <c r="K28">
        <v>0</v>
      </c>
      <c r="L28">
        <v>0</v>
      </c>
      <c r="N28">
        <v>0</v>
      </c>
      <c r="O28" t="s">
        <v>27</v>
      </c>
    </row>
    <row r="29" spans="2:15">
      <c r="B29" s="22"/>
      <c r="C29" s="10"/>
      <c r="E29" s="10"/>
      <c r="H29">
        <v>0</v>
      </c>
      <c r="I29" s="10"/>
      <c r="J29">
        <v>0</v>
      </c>
      <c r="K29">
        <v>0</v>
      </c>
      <c r="L29">
        <v>0</v>
      </c>
      <c r="N29">
        <v>0</v>
      </c>
      <c r="O29" t="s">
        <v>31</v>
      </c>
    </row>
    <row r="30" spans="2:15">
      <c r="B30" s="22"/>
      <c r="C30" s="10"/>
      <c r="E30" s="10"/>
      <c r="H30">
        <v>0</v>
      </c>
      <c r="I30" s="10"/>
      <c r="J30">
        <v>0</v>
      </c>
      <c r="K30">
        <v>0</v>
      </c>
      <c r="L30">
        <v>0</v>
      </c>
      <c r="N30">
        <v>0</v>
      </c>
      <c r="O30" t="s">
        <v>35</v>
      </c>
    </row>
    <row r="31" spans="2:15">
      <c r="B31" s="22"/>
      <c r="C31" s="10"/>
      <c r="E31" s="10"/>
      <c r="H31">
        <v>0</v>
      </c>
      <c r="I31" s="10"/>
      <c r="J31">
        <v>0</v>
      </c>
      <c r="K31">
        <v>0</v>
      </c>
      <c r="L31">
        <v>0</v>
      </c>
      <c r="N31">
        <v>0</v>
      </c>
      <c r="O31" t="s">
        <v>37</v>
      </c>
    </row>
    <row r="32" spans="2:15">
      <c r="B32" s="22"/>
      <c r="C32" s="10"/>
      <c r="E32" s="10"/>
      <c r="H32">
        <v>0</v>
      </c>
      <c r="I32" s="10"/>
      <c r="J32">
        <v>0</v>
      </c>
      <c r="K32">
        <v>0</v>
      </c>
      <c r="L32">
        <v>0</v>
      </c>
      <c r="N32">
        <v>0</v>
      </c>
      <c r="O32" t="s">
        <v>26</v>
      </c>
    </row>
    <row r="33" spans="2:15">
      <c r="B33" s="22"/>
      <c r="C33" s="10"/>
      <c r="E33" s="10"/>
      <c r="H33">
        <v>0</v>
      </c>
      <c r="I33" s="10"/>
      <c r="J33">
        <v>0</v>
      </c>
      <c r="K33">
        <v>0</v>
      </c>
      <c r="L33">
        <v>0</v>
      </c>
      <c r="N33">
        <v>0</v>
      </c>
      <c r="O33" t="s">
        <v>27</v>
      </c>
    </row>
    <row r="34" spans="2:15">
      <c r="B34" s="22"/>
      <c r="C34" s="10"/>
      <c r="E34" s="10"/>
      <c r="H34">
        <v>0</v>
      </c>
      <c r="I34" s="10"/>
      <c r="J34">
        <v>0</v>
      </c>
      <c r="K34">
        <v>0</v>
      </c>
      <c r="L34">
        <v>0</v>
      </c>
      <c r="N34">
        <v>0</v>
      </c>
      <c r="O34" t="s">
        <v>31</v>
      </c>
    </row>
    <row r="35" spans="2:15">
      <c r="B35" s="22"/>
      <c r="C35" s="10"/>
      <c r="E35" s="10"/>
      <c r="H35">
        <v>0</v>
      </c>
      <c r="I35" s="10"/>
      <c r="J35">
        <v>0</v>
      </c>
      <c r="K35">
        <v>0</v>
      </c>
      <c r="L35">
        <v>0</v>
      </c>
      <c r="N35">
        <v>0</v>
      </c>
      <c r="O35" t="s">
        <v>35</v>
      </c>
    </row>
    <row r="36" spans="2:15">
      <c r="B36" s="22"/>
      <c r="C36" s="10"/>
      <c r="E36" s="10"/>
      <c r="H36">
        <v>0</v>
      </c>
      <c r="I36" s="10"/>
      <c r="J36">
        <v>0</v>
      </c>
      <c r="K36">
        <v>0</v>
      </c>
      <c r="L36">
        <v>0</v>
      </c>
      <c r="N36">
        <v>0</v>
      </c>
      <c r="O36" t="s">
        <v>37</v>
      </c>
    </row>
    <row r="37" spans="2:15">
      <c r="B37" s="22"/>
      <c r="C37" s="10"/>
      <c r="E37" s="10"/>
      <c r="H37">
        <v>0</v>
      </c>
      <c r="I37" s="10"/>
      <c r="J37">
        <v>0</v>
      </c>
      <c r="K37">
        <v>0</v>
      </c>
      <c r="L37">
        <v>0</v>
      </c>
      <c r="N37">
        <v>0</v>
      </c>
      <c r="O37" t="s">
        <v>26</v>
      </c>
    </row>
    <row r="38" spans="2:15">
      <c r="B38" s="22"/>
      <c r="C38" s="10"/>
      <c r="E38" s="10"/>
      <c r="H38">
        <v>0</v>
      </c>
      <c r="I38" s="10"/>
      <c r="J38">
        <v>0</v>
      </c>
      <c r="K38">
        <v>0</v>
      </c>
      <c r="L38">
        <v>0</v>
      </c>
      <c r="N38">
        <v>0</v>
      </c>
      <c r="O38" t="s">
        <v>27</v>
      </c>
    </row>
    <row r="39" spans="2:15">
      <c r="B39" s="22"/>
      <c r="C39" s="10"/>
      <c r="E39" s="10"/>
      <c r="H39">
        <v>0</v>
      </c>
      <c r="I39" s="10"/>
      <c r="J39">
        <v>0</v>
      </c>
      <c r="K39">
        <v>0</v>
      </c>
      <c r="L39">
        <v>0</v>
      </c>
      <c r="N39">
        <v>0</v>
      </c>
      <c r="O39" t="s">
        <v>31</v>
      </c>
    </row>
    <row r="40" spans="2:15">
      <c r="B40" s="22"/>
      <c r="C40" s="10"/>
      <c r="E40" s="10"/>
      <c r="H40">
        <v>0</v>
      </c>
      <c r="I40" s="10"/>
      <c r="J40">
        <v>0</v>
      </c>
      <c r="K40">
        <v>0</v>
      </c>
      <c r="L40">
        <v>0</v>
      </c>
      <c r="N40">
        <v>0</v>
      </c>
      <c r="O40" t="s">
        <v>35</v>
      </c>
    </row>
    <row r="41" spans="2:15">
      <c r="B41" s="22"/>
      <c r="C41" s="10"/>
      <c r="E41" s="10"/>
      <c r="H41">
        <v>0</v>
      </c>
      <c r="I41" s="10"/>
      <c r="J41">
        <v>0</v>
      </c>
      <c r="K41">
        <v>0</v>
      </c>
      <c r="L41">
        <v>0</v>
      </c>
      <c r="N41">
        <v>0</v>
      </c>
      <c r="O41" t="s">
        <v>37</v>
      </c>
    </row>
    <row r="42" spans="2:15">
      <c r="B42" s="22"/>
      <c r="C42" s="10"/>
      <c r="E42" s="10"/>
      <c r="H42">
        <v>0</v>
      </c>
      <c r="I42" s="10"/>
      <c r="J42">
        <v>0</v>
      </c>
      <c r="K42">
        <v>0</v>
      </c>
      <c r="L42">
        <v>0</v>
      </c>
      <c r="N42">
        <v>0</v>
      </c>
      <c r="O42" t="s">
        <v>26</v>
      </c>
    </row>
    <row r="43" spans="2:15">
      <c r="B43" s="22"/>
      <c r="C43" s="10"/>
      <c r="E43" s="10"/>
      <c r="H43">
        <v>0</v>
      </c>
      <c r="I43" s="10"/>
      <c r="J43">
        <v>0</v>
      </c>
      <c r="K43">
        <v>0</v>
      </c>
      <c r="L43">
        <v>0</v>
      </c>
      <c r="N43">
        <v>0</v>
      </c>
      <c r="O43" t="s">
        <v>27</v>
      </c>
    </row>
    <row r="44" spans="2:15">
      <c r="B44" s="22"/>
      <c r="C44" s="10"/>
      <c r="E44" s="10"/>
      <c r="H44">
        <v>0</v>
      </c>
      <c r="I44" s="10"/>
      <c r="J44">
        <v>0</v>
      </c>
      <c r="K44">
        <v>0</v>
      </c>
      <c r="L44">
        <v>0</v>
      </c>
      <c r="N44">
        <v>0</v>
      </c>
      <c r="O44" t="s">
        <v>31</v>
      </c>
    </row>
    <row r="45" spans="2:15">
      <c r="B45" s="22"/>
      <c r="C45" s="10"/>
      <c r="E45" s="10"/>
      <c r="H45">
        <v>0</v>
      </c>
      <c r="I45" s="10"/>
      <c r="J45">
        <v>0</v>
      </c>
      <c r="K45">
        <v>0</v>
      </c>
      <c r="L45">
        <v>0</v>
      </c>
      <c r="N45">
        <v>0</v>
      </c>
      <c r="O45" t="s">
        <v>35</v>
      </c>
    </row>
    <row r="46" spans="2:15">
      <c r="B46" s="22"/>
      <c r="C46" s="10"/>
      <c r="E46" s="10"/>
      <c r="H46">
        <v>0</v>
      </c>
      <c r="I46" s="10"/>
      <c r="J46">
        <v>0</v>
      </c>
      <c r="K46">
        <v>0</v>
      </c>
      <c r="L46">
        <v>0</v>
      </c>
      <c r="N46">
        <v>0</v>
      </c>
      <c r="O46" t="s">
        <v>37</v>
      </c>
    </row>
    <row r="47" spans="2:15">
      <c r="B47" s="22"/>
      <c r="C47" s="10"/>
      <c r="E47" s="10"/>
      <c r="H47">
        <v>0</v>
      </c>
      <c r="I47" s="10"/>
      <c r="J47">
        <v>0</v>
      </c>
      <c r="K47">
        <v>0</v>
      </c>
      <c r="L47">
        <v>0</v>
      </c>
      <c r="N47">
        <v>0</v>
      </c>
      <c r="O47" t="s">
        <v>26</v>
      </c>
    </row>
    <row r="48" spans="2:15">
      <c r="B48" s="22"/>
      <c r="C48" s="10"/>
      <c r="E48" s="10"/>
      <c r="H48">
        <v>0</v>
      </c>
      <c r="I48" s="10"/>
      <c r="J48">
        <v>0</v>
      </c>
      <c r="K48">
        <v>0</v>
      </c>
      <c r="L48">
        <v>0</v>
      </c>
      <c r="N48">
        <v>0</v>
      </c>
      <c r="O48" t="s">
        <v>27</v>
      </c>
    </row>
    <row r="49" spans="2:15">
      <c r="B49" s="22"/>
      <c r="C49" s="10"/>
      <c r="E49" s="10"/>
      <c r="H49">
        <v>0</v>
      </c>
      <c r="I49" s="10"/>
      <c r="J49">
        <v>0</v>
      </c>
      <c r="K49">
        <v>0</v>
      </c>
      <c r="L49">
        <v>0</v>
      </c>
      <c r="N49">
        <v>0</v>
      </c>
      <c r="O49" t="s">
        <v>31</v>
      </c>
    </row>
    <row r="50" spans="2:15">
      <c r="B50" s="22"/>
      <c r="C50" s="10"/>
      <c r="E50" s="10"/>
      <c r="H50">
        <v>0</v>
      </c>
      <c r="I50" s="10"/>
      <c r="J50">
        <v>0</v>
      </c>
      <c r="K50">
        <v>0</v>
      </c>
      <c r="L50">
        <v>0</v>
      </c>
      <c r="N50">
        <v>0</v>
      </c>
      <c r="O50" t="s">
        <v>35</v>
      </c>
    </row>
    <row r="51" spans="2:15">
      <c r="B51" s="22"/>
      <c r="C51" s="10"/>
      <c r="E51" s="10"/>
      <c r="H51">
        <v>0</v>
      </c>
      <c r="I51" s="10"/>
      <c r="J51">
        <v>0</v>
      </c>
      <c r="K51">
        <v>0</v>
      </c>
      <c r="L51">
        <v>0</v>
      </c>
      <c r="N51">
        <v>0</v>
      </c>
      <c r="O51" t="s">
        <v>37</v>
      </c>
    </row>
    <row r="52" spans="2:15">
      <c r="B52" s="22"/>
      <c r="C52" s="10"/>
      <c r="E52" s="10"/>
      <c r="H52">
        <v>0</v>
      </c>
      <c r="I52" s="10"/>
      <c r="J52">
        <v>0</v>
      </c>
      <c r="K52">
        <v>0</v>
      </c>
      <c r="L52">
        <v>0</v>
      </c>
      <c r="N52">
        <v>0</v>
      </c>
      <c r="O52" t="s">
        <v>26</v>
      </c>
    </row>
    <row r="53" spans="2:15">
      <c r="B53" s="22"/>
      <c r="C53" s="10"/>
      <c r="E53" s="10"/>
      <c r="H53">
        <v>0</v>
      </c>
      <c r="I53" s="10"/>
      <c r="J53">
        <v>0</v>
      </c>
      <c r="K53">
        <v>0</v>
      </c>
      <c r="L53">
        <v>0</v>
      </c>
      <c r="N53">
        <v>0</v>
      </c>
      <c r="O53" t="s">
        <v>27</v>
      </c>
    </row>
    <row r="54" spans="2:15">
      <c r="B54" s="22"/>
      <c r="C54" s="10"/>
      <c r="E54" s="10"/>
      <c r="H54">
        <v>0</v>
      </c>
      <c r="I54" s="10"/>
      <c r="J54">
        <v>0</v>
      </c>
      <c r="K54">
        <v>0</v>
      </c>
      <c r="L54">
        <v>0</v>
      </c>
      <c r="N54">
        <v>0</v>
      </c>
      <c r="O54" t="s">
        <v>31</v>
      </c>
    </row>
    <row r="55" spans="2:15">
      <c r="B55" s="22"/>
      <c r="C55" s="10"/>
      <c r="E55" s="10"/>
      <c r="H55">
        <v>0</v>
      </c>
      <c r="I55" s="10"/>
      <c r="J55">
        <v>0</v>
      </c>
      <c r="K55">
        <v>0</v>
      </c>
      <c r="L55">
        <v>0</v>
      </c>
      <c r="N55">
        <v>0</v>
      </c>
      <c r="O55" t="s">
        <v>35</v>
      </c>
    </row>
    <row r="56" spans="2:15">
      <c r="B56" s="22"/>
      <c r="C56" s="10"/>
      <c r="E56" s="10"/>
      <c r="H56">
        <v>0</v>
      </c>
      <c r="I56" s="10"/>
      <c r="J56">
        <v>0</v>
      </c>
      <c r="K56">
        <v>0</v>
      </c>
      <c r="L56">
        <v>0</v>
      </c>
      <c r="N56">
        <v>0</v>
      </c>
      <c r="O56" t="s">
        <v>37</v>
      </c>
    </row>
    <row r="57" spans="2:15">
      <c r="B57" s="22"/>
      <c r="C57" s="10"/>
      <c r="E57" s="10"/>
      <c r="H57">
        <v>0</v>
      </c>
      <c r="I57" s="10"/>
      <c r="J57">
        <v>0</v>
      </c>
      <c r="K57">
        <v>0</v>
      </c>
      <c r="L57">
        <v>0</v>
      </c>
      <c r="N57">
        <v>0</v>
      </c>
      <c r="O57" t="s">
        <v>26</v>
      </c>
    </row>
    <row r="58" spans="2:15">
      <c r="B58" s="22"/>
      <c r="C58" s="10"/>
      <c r="E58" s="10"/>
      <c r="H58">
        <v>0</v>
      </c>
      <c r="I58" s="10"/>
      <c r="J58">
        <v>0</v>
      </c>
      <c r="K58">
        <v>0</v>
      </c>
      <c r="L58">
        <v>0</v>
      </c>
      <c r="N58">
        <v>0</v>
      </c>
      <c r="O58" t="s">
        <v>27</v>
      </c>
    </row>
    <row r="59" spans="2:15">
      <c r="B59" s="22"/>
      <c r="C59" s="10"/>
      <c r="E59" s="10"/>
      <c r="H59">
        <v>0</v>
      </c>
      <c r="I59" s="10"/>
      <c r="J59">
        <v>0</v>
      </c>
      <c r="K59">
        <v>0</v>
      </c>
      <c r="L59">
        <v>0</v>
      </c>
      <c r="N59">
        <v>0</v>
      </c>
      <c r="O59" t="s">
        <v>31</v>
      </c>
    </row>
    <row r="60" spans="2:15">
      <c r="B60" s="22"/>
      <c r="C60" s="10"/>
      <c r="E60" s="10"/>
      <c r="H60">
        <v>0</v>
      </c>
      <c r="I60" s="10"/>
      <c r="J60">
        <v>0</v>
      </c>
      <c r="K60">
        <v>0</v>
      </c>
      <c r="L60">
        <v>0</v>
      </c>
      <c r="N60">
        <v>0</v>
      </c>
      <c r="O60" t="s">
        <v>35</v>
      </c>
    </row>
    <row r="61" spans="2:15">
      <c r="B61" s="22"/>
      <c r="C61" s="10"/>
      <c r="E61" s="10"/>
      <c r="H61">
        <v>0</v>
      </c>
      <c r="I61" s="10"/>
      <c r="J61">
        <v>0</v>
      </c>
      <c r="K61">
        <v>0</v>
      </c>
      <c r="L61">
        <v>0</v>
      </c>
      <c r="N61">
        <v>0</v>
      </c>
      <c r="O61" t="s">
        <v>37</v>
      </c>
    </row>
    <row r="62" spans="2:15">
      <c r="B62" s="22"/>
      <c r="C62" s="10"/>
      <c r="E62" s="10"/>
      <c r="H62">
        <v>0</v>
      </c>
      <c r="I62" s="10"/>
      <c r="J62">
        <v>0</v>
      </c>
      <c r="K62">
        <v>0</v>
      </c>
      <c r="L62">
        <v>0</v>
      </c>
      <c r="N62">
        <v>0</v>
      </c>
      <c r="O62" t="s">
        <v>26</v>
      </c>
    </row>
    <row r="63" spans="2:15">
      <c r="B63" s="22"/>
      <c r="C63" s="10"/>
      <c r="E63" s="10"/>
      <c r="H63">
        <v>0</v>
      </c>
      <c r="I63" s="10"/>
      <c r="J63">
        <v>0</v>
      </c>
      <c r="K63">
        <v>0</v>
      </c>
      <c r="L63">
        <v>0</v>
      </c>
      <c r="N63">
        <v>0</v>
      </c>
      <c r="O63" t="s">
        <v>27</v>
      </c>
    </row>
    <row r="64" spans="2:15">
      <c r="B64" s="22"/>
      <c r="C64" s="10"/>
      <c r="E64" s="10"/>
      <c r="H64">
        <v>0</v>
      </c>
      <c r="I64" s="10"/>
      <c r="J64">
        <v>0</v>
      </c>
      <c r="K64">
        <v>0</v>
      </c>
      <c r="L64">
        <v>0</v>
      </c>
      <c r="N64">
        <v>0</v>
      </c>
      <c r="O64" t="s">
        <v>31</v>
      </c>
    </row>
    <row r="65" spans="2:15">
      <c r="B65" s="22"/>
      <c r="C65" s="10"/>
      <c r="E65" s="10"/>
      <c r="H65">
        <v>0</v>
      </c>
      <c r="I65" s="10"/>
      <c r="J65">
        <v>0</v>
      </c>
      <c r="K65">
        <v>0</v>
      </c>
      <c r="L65">
        <v>0</v>
      </c>
      <c r="N65">
        <v>0</v>
      </c>
      <c r="O65" t="s">
        <v>35</v>
      </c>
    </row>
    <row r="66" spans="2:15">
      <c r="B66" s="22"/>
      <c r="C66" s="10"/>
      <c r="E66" s="10"/>
      <c r="H66">
        <v>0</v>
      </c>
      <c r="I66" s="10"/>
      <c r="J66">
        <v>0</v>
      </c>
      <c r="K66">
        <v>0</v>
      </c>
      <c r="L66">
        <v>0</v>
      </c>
      <c r="N66">
        <v>0</v>
      </c>
      <c r="O66" t="s">
        <v>37</v>
      </c>
    </row>
    <row r="67" spans="2:15">
      <c r="B67" s="22"/>
      <c r="C67" s="10"/>
      <c r="E67" s="10"/>
      <c r="H67">
        <v>0</v>
      </c>
      <c r="I67" s="10"/>
      <c r="J67">
        <v>0</v>
      </c>
      <c r="K67">
        <v>0</v>
      </c>
      <c r="L67">
        <v>0</v>
      </c>
      <c r="N67">
        <v>0</v>
      </c>
      <c r="O67" t="s">
        <v>26</v>
      </c>
    </row>
    <row r="68" spans="2:15">
      <c r="B68" s="22"/>
      <c r="C68" s="10"/>
      <c r="E68" s="10"/>
      <c r="H68">
        <v>0</v>
      </c>
      <c r="I68" s="10"/>
      <c r="J68">
        <v>0</v>
      </c>
      <c r="K68">
        <v>0</v>
      </c>
      <c r="L68">
        <v>0</v>
      </c>
      <c r="N68">
        <v>0</v>
      </c>
      <c r="O68" t="s">
        <v>27</v>
      </c>
    </row>
    <row r="69" spans="2:15">
      <c r="B69" s="22"/>
      <c r="C69" s="10"/>
      <c r="E69" s="10"/>
      <c r="H69">
        <v>0</v>
      </c>
      <c r="I69" s="10"/>
      <c r="J69">
        <v>0</v>
      </c>
      <c r="K69">
        <v>0</v>
      </c>
      <c r="L69">
        <v>0</v>
      </c>
      <c r="N69">
        <v>0</v>
      </c>
      <c r="O69" t="s">
        <v>31</v>
      </c>
    </row>
    <row r="70" spans="2:15">
      <c r="B70" s="22"/>
      <c r="C70" s="10"/>
      <c r="E70" s="10"/>
      <c r="H70">
        <v>0</v>
      </c>
      <c r="I70" s="10"/>
      <c r="J70">
        <v>0</v>
      </c>
      <c r="K70">
        <v>0</v>
      </c>
      <c r="L70">
        <v>0</v>
      </c>
      <c r="N70">
        <v>0</v>
      </c>
      <c r="O70" t="s">
        <v>35</v>
      </c>
    </row>
    <row r="71" spans="2:15">
      <c r="B71" s="22"/>
      <c r="C71" s="10"/>
      <c r="E71" s="10"/>
      <c r="H71">
        <v>0</v>
      </c>
      <c r="I71" s="10"/>
      <c r="J71">
        <v>0</v>
      </c>
      <c r="K71">
        <v>0</v>
      </c>
      <c r="L71">
        <v>0</v>
      </c>
      <c r="N71">
        <v>0</v>
      </c>
      <c r="O71" t="s">
        <v>37</v>
      </c>
    </row>
    <row r="72" spans="2:15">
      <c r="B72" s="22"/>
      <c r="C72" s="10"/>
      <c r="E72" s="10"/>
      <c r="H72">
        <v>0</v>
      </c>
      <c r="I72" s="10"/>
      <c r="J72">
        <v>0</v>
      </c>
      <c r="K72">
        <v>0</v>
      </c>
      <c r="L72">
        <v>0</v>
      </c>
      <c r="N72">
        <v>0</v>
      </c>
      <c r="O72" t="s">
        <v>26</v>
      </c>
    </row>
    <row r="73" spans="2:15">
      <c r="B73" s="22"/>
      <c r="C73" s="10"/>
      <c r="E73" s="10"/>
      <c r="H73">
        <v>0</v>
      </c>
      <c r="I73" s="10"/>
      <c r="J73">
        <v>0</v>
      </c>
      <c r="K73">
        <v>0</v>
      </c>
      <c r="L73">
        <v>0</v>
      </c>
      <c r="N73">
        <v>0</v>
      </c>
      <c r="O73" t="s">
        <v>27</v>
      </c>
    </row>
    <row r="74" spans="2:15">
      <c r="B74" s="22"/>
      <c r="C74" s="10"/>
      <c r="E74" s="10"/>
      <c r="H74">
        <v>0</v>
      </c>
      <c r="I74" s="10"/>
      <c r="J74">
        <v>0</v>
      </c>
      <c r="K74">
        <v>0</v>
      </c>
      <c r="L74">
        <v>0</v>
      </c>
      <c r="N74">
        <v>0</v>
      </c>
      <c r="O74" t="s">
        <v>31</v>
      </c>
    </row>
    <row r="75" spans="2:15">
      <c r="B75" s="22"/>
      <c r="C75" s="10"/>
      <c r="E75" s="10"/>
      <c r="H75">
        <v>0</v>
      </c>
      <c r="I75" s="10"/>
      <c r="J75">
        <v>0</v>
      </c>
      <c r="K75">
        <v>0</v>
      </c>
      <c r="L75">
        <v>0</v>
      </c>
      <c r="N75">
        <v>0</v>
      </c>
      <c r="O75" t="s">
        <v>35</v>
      </c>
    </row>
    <row r="76" spans="2:15">
      <c r="B76" s="22"/>
      <c r="C76" s="10"/>
      <c r="E76" s="10"/>
      <c r="H76">
        <v>0</v>
      </c>
      <c r="I76" s="10"/>
      <c r="J76">
        <v>0</v>
      </c>
      <c r="K76">
        <v>0</v>
      </c>
      <c r="L76">
        <v>0</v>
      </c>
      <c r="N76">
        <v>0</v>
      </c>
      <c r="O76" t="s">
        <v>37</v>
      </c>
    </row>
    <row r="77" spans="2:15">
      <c r="B77" s="22"/>
      <c r="C77" s="10"/>
      <c r="E77" s="10"/>
      <c r="H77">
        <v>0</v>
      </c>
      <c r="I77" s="10"/>
      <c r="J77">
        <v>0</v>
      </c>
      <c r="K77">
        <v>0</v>
      </c>
      <c r="L77">
        <v>0</v>
      </c>
      <c r="N77">
        <v>0</v>
      </c>
      <c r="O77" t="s">
        <v>26</v>
      </c>
    </row>
    <row r="78" spans="2:15">
      <c r="B78" s="22"/>
      <c r="C78" s="10"/>
      <c r="E78" s="10"/>
      <c r="H78">
        <v>0</v>
      </c>
      <c r="I78" s="10"/>
      <c r="J78">
        <v>0</v>
      </c>
      <c r="K78">
        <v>0</v>
      </c>
      <c r="L78">
        <v>0</v>
      </c>
      <c r="N78">
        <v>0</v>
      </c>
      <c r="O78" t="s">
        <v>27</v>
      </c>
    </row>
    <row r="79" spans="2:15">
      <c r="B79" s="22"/>
      <c r="C79" s="10"/>
      <c r="E79" s="10"/>
      <c r="H79">
        <v>0</v>
      </c>
      <c r="I79" s="10"/>
      <c r="J79">
        <v>0</v>
      </c>
      <c r="K79">
        <v>0</v>
      </c>
      <c r="L79">
        <v>0</v>
      </c>
      <c r="N79">
        <v>0</v>
      </c>
      <c r="O79" t="s">
        <v>31</v>
      </c>
    </row>
    <row r="80" spans="2:15">
      <c r="B80" s="22"/>
      <c r="C80" s="10"/>
      <c r="E80" s="10"/>
      <c r="H80">
        <v>0</v>
      </c>
      <c r="I80" s="10"/>
      <c r="J80">
        <v>0</v>
      </c>
      <c r="K80">
        <v>0</v>
      </c>
      <c r="L80">
        <v>0</v>
      </c>
      <c r="N80">
        <v>0</v>
      </c>
      <c r="O80" t="s">
        <v>35</v>
      </c>
    </row>
    <row r="81" spans="2:15">
      <c r="B81" s="22"/>
      <c r="C81" s="10"/>
      <c r="E81" s="10"/>
      <c r="H81">
        <v>0</v>
      </c>
      <c r="I81" s="10"/>
      <c r="J81">
        <v>0</v>
      </c>
      <c r="K81">
        <v>0</v>
      </c>
      <c r="L81">
        <v>0</v>
      </c>
      <c r="N81">
        <v>0</v>
      </c>
      <c r="O81" t="s">
        <v>37</v>
      </c>
    </row>
    <row r="82" spans="2:15">
      <c r="B82" s="22"/>
      <c r="C82" s="10"/>
      <c r="E82" s="10"/>
      <c r="H82">
        <v>0</v>
      </c>
      <c r="I82" s="10"/>
      <c r="J82">
        <v>0</v>
      </c>
      <c r="K82">
        <v>0</v>
      </c>
      <c r="L82">
        <v>0</v>
      </c>
      <c r="N82">
        <v>0</v>
      </c>
      <c r="O82" t="s">
        <v>26</v>
      </c>
    </row>
    <row r="83" spans="2:15">
      <c r="B83" s="22"/>
      <c r="C83" s="10"/>
      <c r="E83" s="10"/>
      <c r="H83">
        <v>0</v>
      </c>
      <c r="I83" s="10"/>
      <c r="J83">
        <v>0</v>
      </c>
      <c r="K83">
        <v>0</v>
      </c>
      <c r="L83">
        <v>0</v>
      </c>
      <c r="N83">
        <v>0</v>
      </c>
      <c r="O83" t="s">
        <v>27</v>
      </c>
    </row>
    <row r="84" spans="2:15">
      <c r="B84" s="22"/>
      <c r="C84" s="10"/>
      <c r="E84" s="10"/>
      <c r="H84">
        <v>0</v>
      </c>
      <c r="I84" s="10"/>
      <c r="J84">
        <v>0</v>
      </c>
      <c r="K84">
        <v>0</v>
      </c>
      <c r="L84">
        <v>0</v>
      </c>
      <c r="N84">
        <v>0</v>
      </c>
      <c r="O84" t="s">
        <v>31</v>
      </c>
    </row>
    <row r="85" spans="2:15">
      <c r="B85" s="22"/>
      <c r="C85" s="10"/>
      <c r="E85" s="10"/>
      <c r="H85">
        <v>0</v>
      </c>
      <c r="I85" s="10"/>
      <c r="J85">
        <v>0</v>
      </c>
      <c r="K85">
        <v>0</v>
      </c>
      <c r="L85">
        <v>0</v>
      </c>
      <c r="N85">
        <v>0</v>
      </c>
      <c r="O85" t="s">
        <v>35</v>
      </c>
    </row>
    <row r="86" spans="2:15">
      <c r="B86" s="22"/>
      <c r="C86" s="10"/>
      <c r="E86" s="10"/>
      <c r="H86">
        <v>0</v>
      </c>
      <c r="I86" s="10"/>
      <c r="J86">
        <v>0</v>
      </c>
      <c r="K86">
        <v>0</v>
      </c>
      <c r="L86">
        <v>0</v>
      </c>
      <c r="N86">
        <v>0</v>
      </c>
      <c r="O86" t="s">
        <v>37</v>
      </c>
    </row>
    <row r="87" spans="2:15">
      <c r="B87" s="22"/>
      <c r="C87" s="10"/>
      <c r="E87" s="10"/>
      <c r="H87">
        <v>0</v>
      </c>
      <c r="I87" s="10"/>
      <c r="J87">
        <v>0</v>
      </c>
      <c r="K87">
        <v>0</v>
      </c>
      <c r="L87">
        <v>0</v>
      </c>
      <c r="N87">
        <v>0</v>
      </c>
      <c r="O87" t="s">
        <v>26</v>
      </c>
    </row>
    <row r="88" spans="2:15">
      <c r="B88" s="22"/>
      <c r="C88" s="10"/>
      <c r="E88" s="10"/>
      <c r="H88">
        <v>0</v>
      </c>
      <c r="I88" s="10"/>
      <c r="J88">
        <v>0</v>
      </c>
      <c r="K88">
        <v>0</v>
      </c>
      <c r="L88">
        <v>0</v>
      </c>
      <c r="N88">
        <v>0</v>
      </c>
      <c r="O88" t="s">
        <v>27</v>
      </c>
    </row>
    <row r="89" spans="2:15">
      <c r="B89" s="22"/>
      <c r="C89" s="10"/>
      <c r="E89" s="10"/>
      <c r="H89">
        <v>0</v>
      </c>
      <c r="I89" s="10"/>
      <c r="J89">
        <v>0</v>
      </c>
      <c r="K89">
        <v>0</v>
      </c>
      <c r="L89">
        <v>0</v>
      </c>
      <c r="N89">
        <v>0</v>
      </c>
      <c r="O89" t="s">
        <v>31</v>
      </c>
    </row>
    <row r="90" spans="2:15">
      <c r="B90" s="22"/>
      <c r="C90" s="10"/>
      <c r="E90" s="10"/>
      <c r="H90">
        <v>0</v>
      </c>
      <c r="I90" s="10"/>
      <c r="J90">
        <v>0</v>
      </c>
      <c r="K90">
        <v>0</v>
      </c>
      <c r="L90">
        <v>0</v>
      </c>
      <c r="N90">
        <v>0</v>
      </c>
      <c r="O90" t="s">
        <v>35</v>
      </c>
    </row>
    <row r="91" spans="2:15">
      <c r="B91" s="22"/>
      <c r="C91" s="10"/>
      <c r="E91" s="10"/>
      <c r="H91">
        <v>0</v>
      </c>
      <c r="I91" s="10"/>
      <c r="J91">
        <v>0</v>
      </c>
      <c r="K91">
        <v>0</v>
      </c>
      <c r="L91">
        <v>0</v>
      </c>
      <c r="N91">
        <v>0</v>
      </c>
      <c r="O91" t="s">
        <v>37</v>
      </c>
    </row>
    <row r="92" spans="2:15">
      <c r="B92" s="22"/>
      <c r="C92" s="10"/>
      <c r="E92" s="10"/>
      <c r="H92">
        <v>0</v>
      </c>
      <c r="I92" s="10"/>
      <c r="J92">
        <v>0</v>
      </c>
      <c r="K92">
        <v>0</v>
      </c>
      <c r="L92">
        <v>0</v>
      </c>
      <c r="N92">
        <v>0</v>
      </c>
      <c r="O92" t="s">
        <v>26</v>
      </c>
    </row>
    <row r="93" spans="2:15">
      <c r="B93" s="22"/>
      <c r="C93" s="10"/>
      <c r="E93" s="10"/>
      <c r="H93">
        <v>0</v>
      </c>
      <c r="I93" s="10"/>
      <c r="J93">
        <v>0</v>
      </c>
      <c r="K93">
        <v>0</v>
      </c>
      <c r="L93">
        <v>0</v>
      </c>
      <c r="N93">
        <v>0</v>
      </c>
      <c r="O93" t="s">
        <v>27</v>
      </c>
    </row>
    <row r="94" spans="2:15">
      <c r="B94" s="22"/>
      <c r="C94" s="10"/>
      <c r="E94" s="10"/>
      <c r="H94">
        <v>0</v>
      </c>
      <c r="I94" s="10"/>
      <c r="J94">
        <v>0</v>
      </c>
      <c r="K94">
        <v>0</v>
      </c>
      <c r="L94">
        <v>0</v>
      </c>
      <c r="N94">
        <v>0</v>
      </c>
      <c r="O94" t="s">
        <v>31</v>
      </c>
    </row>
    <row r="95" spans="2:15">
      <c r="B95" s="22"/>
      <c r="C95" s="10"/>
      <c r="E95" s="10"/>
      <c r="H95">
        <v>0</v>
      </c>
      <c r="I95" s="10"/>
      <c r="J95">
        <v>0</v>
      </c>
      <c r="K95">
        <v>0</v>
      </c>
      <c r="L95">
        <v>0</v>
      </c>
      <c r="N95">
        <v>0</v>
      </c>
      <c r="O95" t="s">
        <v>35</v>
      </c>
    </row>
    <row r="96" spans="2:15">
      <c r="B96" s="22"/>
      <c r="C96" s="10"/>
      <c r="E96" s="10"/>
      <c r="H96">
        <v>0</v>
      </c>
      <c r="I96" s="10"/>
      <c r="J96">
        <v>0</v>
      </c>
      <c r="K96">
        <v>0</v>
      </c>
      <c r="L96">
        <v>0</v>
      </c>
      <c r="N96">
        <v>0</v>
      </c>
      <c r="O96" t="s">
        <v>37</v>
      </c>
    </row>
    <row r="97" spans="2:15">
      <c r="B97" s="22"/>
      <c r="C97" s="10"/>
      <c r="E97" s="10"/>
      <c r="H97">
        <v>0</v>
      </c>
      <c r="I97" s="10"/>
      <c r="J97">
        <v>0</v>
      </c>
      <c r="K97">
        <v>0</v>
      </c>
      <c r="L97">
        <v>0</v>
      </c>
      <c r="N97">
        <v>0</v>
      </c>
      <c r="O97" t="s">
        <v>26</v>
      </c>
    </row>
    <row r="98" spans="2:15">
      <c r="B98" s="22"/>
      <c r="C98" s="10"/>
      <c r="E98" s="10"/>
      <c r="H98">
        <v>0</v>
      </c>
      <c r="I98" s="10"/>
      <c r="J98">
        <v>0</v>
      </c>
      <c r="K98">
        <v>0</v>
      </c>
      <c r="L98">
        <v>0</v>
      </c>
      <c r="N98">
        <v>0</v>
      </c>
      <c r="O98" t="s">
        <v>27</v>
      </c>
    </row>
    <row r="99" spans="2:15">
      <c r="B99" s="22"/>
      <c r="C99" s="10"/>
      <c r="E99" s="10"/>
      <c r="H99">
        <v>0</v>
      </c>
      <c r="I99" s="10"/>
      <c r="J99">
        <v>0</v>
      </c>
      <c r="K99">
        <v>0</v>
      </c>
      <c r="L99">
        <v>0</v>
      </c>
      <c r="N99">
        <v>0</v>
      </c>
      <c r="O99" t="s">
        <v>31</v>
      </c>
    </row>
    <row r="100" spans="2:15">
      <c r="B100" s="22"/>
      <c r="C100" s="10"/>
      <c r="E100" s="10"/>
      <c r="H100">
        <v>0</v>
      </c>
      <c r="I100" s="10"/>
      <c r="J100">
        <v>0</v>
      </c>
      <c r="K100">
        <v>0</v>
      </c>
      <c r="L100">
        <v>0</v>
      </c>
      <c r="N100">
        <v>0</v>
      </c>
      <c r="O100" t="s">
        <v>35</v>
      </c>
    </row>
    <row r="101" spans="2:15">
      <c r="B101" s="22"/>
      <c r="C101" s="10"/>
      <c r="E101" s="10"/>
      <c r="H101">
        <v>0</v>
      </c>
      <c r="I101" s="10"/>
      <c r="J101">
        <v>0</v>
      </c>
      <c r="K101">
        <v>0</v>
      </c>
      <c r="L101">
        <v>0</v>
      </c>
      <c r="N101">
        <v>0</v>
      </c>
      <c r="O101" t="s">
        <v>37</v>
      </c>
    </row>
    <row r="102" spans="2:15">
      <c r="B102" s="22"/>
      <c r="C102" s="10"/>
      <c r="E102" s="10"/>
      <c r="H102">
        <v>0</v>
      </c>
      <c r="I102" s="10"/>
      <c r="J102">
        <v>0</v>
      </c>
      <c r="K102">
        <v>0</v>
      </c>
      <c r="L102">
        <v>0</v>
      </c>
      <c r="N102">
        <v>0</v>
      </c>
      <c r="O102" t="s">
        <v>26</v>
      </c>
    </row>
    <row r="103" spans="2:15">
      <c r="B103" s="22"/>
      <c r="C103" s="10"/>
      <c r="E103" s="10"/>
      <c r="H103">
        <v>0</v>
      </c>
      <c r="I103" s="10"/>
      <c r="J103">
        <v>0</v>
      </c>
      <c r="K103">
        <v>0</v>
      </c>
      <c r="L103">
        <v>0</v>
      </c>
      <c r="N103">
        <v>0</v>
      </c>
      <c r="O103" t="s">
        <v>27</v>
      </c>
    </row>
    <row r="104" spans="2:15">
      <c r="B104" s="22"/>
      <c r="C104" s="10"/>
      <c r="E104" s="10"/>
      <c r="H104">
        <v>0</v>
      </c>
      <c r="I104" s="10"/>
      <c r="J104">
        <v>0</v>
      </c>
      <c r="K104">
        <v>0</v>
      </c>
      <c r="L104">
        <v>0</v>
      </c>
      <c r="N104">
        <v>0</v>
      </c>
      <c r="O104" t="s">
        <v>31</v>
      </c>
    </row>
    <row r="105" spans="2:15">
      <c r="B105" s="22"/>
      <c r="C105" s="10"/>
      <c r="E105" s="10"/>
      <c r="H105">
        <v>0</v>
      </c>
      <c r="I105" s="10"/>
      <c r="J105">
        <v>0</v>
      </c>
      <c r="K105">
        <v>0</v>
      </c>
      <c r="L105">
        <v>0</v>
      </c>
      <c r="N105">
        <v>0</v>
      </c>
      <c r="O105" t="s">
        <v>35</v>
      </c>
    </row>
    <row r="106" spans="2:15">
      <c r="B106" s="22"/>
      <c r="C106" s="10"/>
      <c r="E106" s="10"/>
      <c r="H106">
        <v>0</v>
      </c>
      <c r="I106" s="10"/>
      <c r="J106">
        <v>0</v>
      </c>
      <c r="K106">
        <v>0</v>
      </c>
      <c r="L106">
        <v>0</v>
      </c>
      <c r="N106">
        <v>0</v>
      </c>
      <c r="O106" t="s">
        <v>37</v>
      </c>
    </row>
    <row r="107" spans="2:15">
      <c r="B107" s="22"/>
      <c r="C107" s="10"/>
      <c r="E107" s="10"/>
      <c r="H107">
        <v>0</v>
      </c>
      <c r="I107" s="10"/>
      <c r="J107">
        <v>0</v>
      </c>
      <c r="K107">
        <v>0</v>
      </c>
      <c r="L107">
        <v>0</v>
      </c>
      <c r="N107">
        <v>0</v>
      </c>
      <c r="O107" t="s">
        <v>26</v>
      </c>
    </row>
    <row r="108" spans="2:15">
      <c r="B108" s="22"/>
      <c r="C108" s="10"/>
      <c r="E108" s="10"/>
      <c r="H108">
        <v>0</v>
      </c>
      <c r="I108" s="10"/>
      <c r="J108">
        <v>0</v>
      </c>
      <c r="K108">
        <v>0</v>
      </c>
      <c r="L108">
        <v>0</v>
      </c>
      <c r="N108">
        <v>0</v>
      </c>
      <c r="O108" t="s">
        <v>27</v>
      </c>
    </row>
    <row r="109" spans="2:15">
      <c r="B109" s="22"/>
      <c r="C109" s="10"/>
      <c r="E109" s="10"/>
      <c r="H109">
        <v>0</v>
      </c>
      <c r="I109" s="10"/>
      <c r="J109">
        <v>0</v>
      </c>
      <c r="K109">
        <v>0</v>
      </c>
      <c r="L109">
        <v>0</v>
      </c>
      <c r="N109">
        <v>0</v>
      </c>
      <c r="O109" t="s">
        <v>31</v>
      </c>
    </row>
    <row r="110" spans="2:15">
      <c r="B110" s="22"/>
      <c r="C110" s="10"/>
      <c r="E110" s="10"/>
      <c r="H110">
        <v>0</v>
      </c>
      <c r="I110" s="10"/>
      <c r="J110">
        <v>0</v>
      </c>
      <c r="K110">
        <v>0</v>
      </c>
      <c r="L110">
        <v>0</v>
      </c>
      <c r="N110">
        <v>0</v>
      </c>
      <c r="O110" t="s">
        <v>35</v>
      </c>
    </row>
    <row r="111" spans="2:15">
      <c r="B111" s="22"/>
      <c r="C111" s="10"/>
      <c r="E111" s="10"/>
      <c r="H111">
        <v>0</v>
      </c>
      <c r="I111" s="10"/>
      <c r="J111">
        <v>0</v>
      </c>
      <c r="K111">
        <v>0</v>
      </c>
      <c r="L111">
        <v>0</v>
      </c>
      <c r="N111">
        <v>0</v>
      </c>
      <c r="O111" t="s">
        <v>37</v>
      </c>
    </row>
    <row r="112" spans="2:15">
      <c r="B112" s="22"/>
      <c r="C112" s="10"/>
      <c r="E112" s="10"/>
      <c r="H112">
        <v>0</v>
      </c>
      <c r="I112" s="10"/>
      <c r="J112">
        <v>0</v>
      </c>
      <c r="K112">
        <v>0</v>
      </c>
      <c r="L112">
        <v>0</v>
      </c>
      <c r="N112">
        <v>0</v>
      </c>
      <c r="O112" t="s">
        <v>26</v>
      </c>
    </row>
    <row r="113" spans="2:15">
      <c r="B113" s="22"/>
      <c r="C113" s="10"/>
      <c r="E113" s="10"/>
      <c r="H113">
        <v>0</v>
      </c>
      <c r="I113" s="10"/>
      <c r="J113">
        <v>0</v>
      </c>
      <c r="K113">
        <v>0</v>
      </c>
      <c r="L113">
        <v>0</v>
      </c>
      <c r="N113">
        <v>0</v>
      </c>
      <c r="O113" t="s">
        <v>27</v>
      </c>
    </row>
    <row r="114" spans="2:15">
      <c r="B114" s="22"/>
      <c r="C114" s="10"/>
      <c r="E114" s="10"/>
      <c r="H114">
        <v>0</v>
      </c>
      <c r="I114" s="10"/>
      <c r="J114">
        <v>0</v>
      </c>
      <c r="K114">
        <v>0</v>
      </c>
      <c r="L114">
        <v>0</v>
      </c>
      <c r="N114">
        <v>0</v>
      </c>
      <c r="O114" t="s">
        <v>31</v>
      </c>
    </row>
    <row r="115" spans="2:15">
      <c r="B115" s="22"/>
      <c r="C115" s="10"/>
      <c r="E115" s="10"/>
      <c r="H115">
        <v>0</v>
      </c>
      <c r="I115" s="10"/>
      <c r="J115">
        <v>0</v>
      </c>
      <c r="K115">
        <v>0</v>
      </c>
      <c r="L115">
        <v>0</v>
      </c>
      <c r="N115">
        <v>0</v>
      </c>
      <c r="O115" t="s">
        <v>35</v>
      </c>
    </row>
    <row r="116" spans="2:15">
      <c r="B116" s="22"/>
      <c r="C116" s="10"/>
      <c r="E116" s="10"/>
      <c r="H116">
        <v>0</v>
      </c>
      <c r="I116" s="10"/>
      <c r="J116">
        <v>0</v>
      </c>
      <c r="K116">
        <v>0</v>
      </c>
      <c r="L116">
        <v>0</v>
      </c>
      <c r="N116">
        <v>0</v>
      </c>
      <c r="O116" t="s">
        <v>37</v>
      </c>
    </row>
    <row r="117" spans="2:15">
      <c r="B117" s="22"/>
      <c r="C117" s="10"/>
      <c r="E117" s="10"/>
      <c r="H117">
        <v>0</v>
      </c>
      <c r="I117" s="10"/>
      <c r="J117">
        <v>0</v>
      </c>
      <c r="K117">
        <v>0</v>
      </c>
      <c r="L117">
        <v>0</v>
      </c>
      <c r="N117">
        <v>0</v>
      </c>
      <c r="O117" t="s">
        <v>26</v>
      </c>
    </row>
    <row r="118" spans="2:15">
      <c r="B118" s="22"/>
      <c r="C118" s="10"/>
      <c r="E118" s="10"/>
      <c r="H118">
        <v>0</v>
      </c>
      <c r="I118" s="10"/>
      <c r="J118">
        <v>0</v>
      </c>
      <c r="K118">
        <v>0</v>
      </c>
      <c r="L118">
        <v>0</v>
      </c>
      <c r="N118">
        <v>0</v>
      </c>
      <c r="O118" t="s">
        <v>27</v>
      </c>
    </row>
    <row r="119" spans="2:15">
      <c r="B119" s="22"/>
      <c r="C119" s="10"/>
      <c r="E119" s="10"/>
      <c r="H119">
        <v>0</v>
      </c>
      <c r="I119" s="10"/>
      <c r="J119">
        <v>0</v>
      </c>
      <c r="K119">
        <v>0</v>
      </c>
      <c r="L119">
        <v>0</v>
      </c>
      <c r="N119">
        <v>0</v>
      </c>
      <c r="O119" t="s">
        <v>31</v>
      </c>
    </row>
    <row r="120" spans="2:15">
      <c r="B120" s="22"/>
      <c r="C120" s="10"/>
      <c r="E120" s="10"/>
      <c r="H120">
        <v>0</v>
      </c>
      <c r="I120" s="10"/>
      <c r="J120">
        <v>0</v>
      </c>
      <c r="K120">
        <v>0</v>
      </c>
      <c r="L120">
        <v>0</v>
      </c>
      <c r="N120">
        <v>0</v>
      </c>
      <c r="O120" t="s">
        <v>35</v>
      </c>
    </row>
    <row r="121" spans="2:15">
      <c r="B121" s="22"/>
      <c r="C121" s="10"/>
      <c r="E121" s="10"/>
      <c r="H121">
        <v>0</v>
      </c>
      <c r="I121" s="10"/>
      <c r="J121">
        <v>0</v>
      </c>
      <c r="K121">
        <v>0</v>
      </c>
      <c r="L121">
        <v>0</v>
      </c>
      <c r="N121">
        <v>0</v>
      </c>
      <c r="O121" t="s">
        <v>37</v>
      </c>
    </row>
    <row r="122" spans="2:15">
      <c r="B122" s="22"/>
      <c r="C122" s="10"/>
      <c r="E122" s="10"/>
      <c r="H122">
        <v>0</v>
      </c>
      <c r="I122" s="10"/>
      <c r="J122">
        <v>0</v>
      </c>
      <c r="K122">
        <v>0</v>
      </c>
      <c r="L122">
        <v>0</v>
      </c>
      <c r="N122">
        <v>0</v>
      </c>
      <c r="O122" t="s">
        <v>26</v>
      </c>
    </row>
    <row r="123" spans="2:15">
      <c r="B123" s="22"/>
      <c r="C123" s="10"/>
      <c r="E123" s="10"/>
      <c r="H123">
        <v>0</v>
      </c>
      <c r="I123" s="10"/>
      <c r="J123">
        <v>0</v>
      </c>
      <c r="K123">
        <v>0</v>
      </c>
      <c r="L123">
        <v>0</v>
      </c>
      <c r="N123">
        <v>0</v>
      </c>
      <c r="O123" t="s">
        <v>27</v>
      </c>
    </row>
    <row r="124" spans="2:15">
      <c r="B124" s="22"/>
      <c r="C124" s="10"/>
      <c r="E124" s="10"/>
      <c r="H124">
        <v>0</v>
      </c>
      <c r="I124" s="10"/>
      <c r="J124">
        <v>0</v>
      </c>
      <c r="K124">
        <v>0</v>
      </c>
      <c r="L124">
        <v>0</v>
      </c>
      <c r="N124">
        <v>0</v>
      </c>
      <c r="O124" t="s">
        <v>31</v>
      </c>
    </row>
    <row r="125" spans="2:15">
      <c r="B125" s="22"/>
      <c r="C125" s="10"/>
      <c r="E125" s="10"/>
      <c r="H125">
        <v>0</v>
      </c>
      <c r="I125" s="10"/>
      <c r="J125">
        <v>0</v>
      </c>
      <c r="K125">
        <v>0</v>
      </c>
      <c r="L125">
        <v>0</v>
      </c>
      <c r="N125">
        <v>0</v>
      </c>
      <c r="O125" t="s">
        <v>35</v>
      </c>
    </row>
    <row r="126" spans="2:15">
      <c r="B126" s="22"/>
      <c r="C126" s="10"/>
      <c r="E126" s="10"/>
      <c r="H126">
        <v>0</v>
      </c>
      <c r="I126" s="10"/>
      <c r="J126">
        <v>0</v>
      </c>
      <c r="K126">
        <v>0</v>
      </c>
      <c r="L126">
        <v>0</v>
      </c>
      <c r="N126">
        <v>0</v>
      </c>
      <c r="O126" t="s">
        <v>37</v>
      </c>
    </row>
    <row r="127" spans="2:15">
      <c r="B127" s="22"/>
      <c r="C127" s="10"/>
      <c r="E127" s="10"/>
      <c r="H127">
        <v>0</v>
      </c>
      <c r="I127" s="10"/>
      <c r="J127">
        <v>0</v>
      </c>
      <c r="K127">
        <v>0</v>
      </c>
      <c r="L127">
        <v>0</v>
      </c>
      <c r="N127">
        <v>0</v>
      </c>
      <c r="O127" t="s">
        <v>26</v>
      </c>
    </row>
    <row r="128" spans="2:15">
      <c r="B128" s="22"/>
      <c r="C128" s="10"/>
      <c r="E128" s="10"/>
      <c r="H128">
        <v>0</v>
      </c>
      <c r="I128" s="10"/>
      <c r="J128">
        <v>0</v>
      </c>
      <c r="K128">
        <v>0</v>
      </c>
      <c r="L128">
        <v>0</v>
      </c>
      <c r="N128">
        <v>0</v>
      </c>
      <c r="O128" t="s">
        <v>27</v>
      </c>
    </row>
    <row r="129" spans="2:15">
      <c r="B129" s="22"/>
      <c r="C129" s="10"/>
      <c r="E129" s="10"/>
      <c r="H129">
        <v>0</v>
      </c>
      <c r="I129" s="10"/>
      <c r="J129">
        <v>0</v>
      </c>
      <c r="K129">
        <v>0</v>
      </c>
      <c r="L129">
        <v>0</v>
      </c>
      <c r="N129">
        <v>0</v>
      </c>
      <c r="O129" t="s">
        <v>31</v>
      </c>
    </row>
    <row r="130" spans="2:15">
      <c r="B130" s="22"/>
      <c r="C130" s="10"/>
      <c r="E130" s="10"/>
      <c r="H130">
        <v>0</v>
      </c>
      <c r="I130" s="10"/>
      <c r="J130">
        <v>0</v>
      </c>
      <c r="K130">
        <v>0</v>
      </c>
      <c r="L130">
        <v>0</v>
      </c>
      <c r="N130">
        <v>0</v>
      </c>
      <c r="O130" t="s">
        <v>35</v>
      </c>
    </row>
    <row r="131" spans="2:15">
      <c r="B131" s="22"/>
      <c r="C131" s="10"/>
      <c r="E131" s="10"/>
      <c r="H131">
        <v>0</v>
      </c>
      <c r="I131" s="10"/>
      <c r="J131">
        <v>0</v>
      </c>
      <c r="K131">
        <v>0</v>
      </c>
      <c r="L131">
        <v>0</v>
      </c>
      <c r="N131">
        <v>0</v>
      </c>
      <c r="O131" t="s">
        <v>37</v>
      </c>
    </row>
    <row r="132" spans="2:15">
      <c r="B132" s="22"/>
      <c r="C132" s="10"/>
      <c r="E132" s="10"/>
      <c r="H132">
        <v>0</v>
      </c>
      <c r="I132" s="10"/>
      <c r="J132">
        <v>0</v>
      </c>
      <c r="K132">
        <v>0</v>
      </c>
      <c r="L132">
        <v>0</v>
      </c>
      <c r="N132">
        <v>0</v>
      </c>
      <c r="O132" t="s">
        <v>26</v>
      </c>
    </row>
    <row r="133" spans="2:15">
      <c r="B133" s="22"/>
      <c r="C133" s="10"/>
      <c r="E133" s="10"/>
      <c r="H133">
        <v>0</v>
      </c>
      <c r="I133" s="10"/>
      <c r="J133">
        <v>0</v>
      </c>
      <c r="K133">
        <v>0</v>
      </c>
      <c r="L133">
        <v>0</v>
      </c>
      <c r="N133">
        <v>0</v>
      </c>
      <c r="O133" t="s">
        <v>27</v>
      </c>
    </row>
    <row r="134" spans="2:15">
      <c r="B134" s="22"/>
      <c r="C134" s="10"/>
      <c r="E134" s="10"/>
      <c r="H134">
        <v>0</v>
      </c>
      <c r="I134" s="10"/>
      <c r="J134">
        <v>0</v>
      </c>
      <c r="K134">
        <v>0</v>
      </c>
      <c r="L134">
        <v>0</v>
      </c>
      <c r="N134">
        <v>0</v>
      </c>
      <c r="O134" t="s">
        <v>31</v>
      </c>
    </row>
    <row r="135" spans="2:15">
      <c r="B135" s="22"/>
      <c r="C135" s="10"/>
      <c r="E135" s="10"/>
      <c r="H135">
        <v>0</v>
      </c>
      <c r="I135" s="10"/>
      <c r="J135">
        <v>0</v>
      </c>
      <c r="K135">
        <v>0</v>
      </c>
      <c r="L135">
        <v>0</v>
      </c>
      <c r="N135">
        <v>0</v>
      </c>
      <c r="O135" t="s">
        <v>35</v>
      </c>
    </row>
    <row r="136" spans="2:15">
      <c r="B136" s="22"/>
      <c r="C136" s="10"/>
      <c r="E136" s="10"/>
      <c r="H136">
        <v>0</v>
      </c>
      <c r="I136" s="10"/>
      <c r="J136">
        <v>0</v>
      </c>
      <c r="K136">
        <v>0</v>
      </c>
      <c r="L136">
        <v>0</v>
      </c>
      <c r="N136">
        <v>0</v>
      </c>
      <c r="O136" t="s">
        <v>37</v>
      </c>
    </row>
    <row r="137" spans="2:15">
      <c r="B137" s="22"/>
      <c r="C137" s="10"/>
      <c r="E137" s="10"/>
      <c r="H137">
        <v>0</v>
      </c>
      <c r="I137" s="10"/>
      <c r="J137">
        <v>0</v>
      </c>
      <c r="K137">
        <v>0</v>
      </c>
      <c r="L137">
        <v>0</v>
      </c>
      <c r="N137">
        <v>0</v>
      </c>
      <c r="O137" t="s">
        <v>26</v>
      </c>
    </row>
    <row r="138" spans="2:15">
      <c r="B138" s="22"/>
      <c r="C138" s="10"/>
      <c r="E138" s="10"/>
      <c r="H138">
        <v>0</v>
      </c>
      <c r="I138" s="10"/>
      <c r="J138">
        <v>0</v>
      </c>
      <c r="K138">
        <v>0</v>
      </c>
      <c r="L138">
        <v>0</v>
      </c>
      <c r="N138">
        <v>0</v>
      </c>
      <c r="O138" t="s">
        <v>27</v>
      </c>
    </row>
    <row r="139" spans="2:15">
      <c r="B139" s="22"/>
      <c r="C139" s="10"/>
      <c r="E139" s="10"/>
      <c r="H139">
        <v>0</v>
      </c>
      <c r="I139" s="10"/>
      <c r="J139">
        <v>0</v>
      </c>
      <c r="K139">
        <v>0</v>
      </c>
      <c r="L139">
        <v>0</v>
      </c>
      <c r="N139">
        <v>0</v>
      </c>
      <c r="O139" t="s">
        <v>31</v>
      </c>
    </row>
    <row r="140" spans="2:15">
      <c r="B140" s="22"/>
      <c r="C140" s="10"/>
      <c r="E140" s="10"/>
      <c r="H140">
        <v>0</v>
      </c>
      <c r="I140" s="10"/>
      <c r="J140">
        <v>0</v>
      </c>
      <c r="K140">
        <v>0</v>
      </c>
      <c r="L140">
        <v>0</v>
      </c>
      <c r="N140">
        <v>0</v>
      </c>
      <c r="O140" t="s">
        <v>35</v>
      </c>
    </row>
    <row r="141" spans="2:15">
      <c r="B141" s="22"/>
      <c r="C141" s="10"/>
      <c r="E141" s="10"/>
      <c r="H141">
        <v>0</v>
      </c>
      <c r="I141" s="10"/>
      <c r="J141">
        <v>0</v>
      </c>
      <c r="K141">
        <v>0</v>
      </c>
      <c r="L141">
        <v>0</v>
      </c>
      <c r="N141">
        <v>0</v>
      </c>
      <c r="O141" t="s">
        <v>37</v>
      </c>
    </row>
    <row r="142" spans="2:15">
      <c r="B142" s="22"/>
      <c r="C142" s="10"/>
      <c r="E142" s="10"/>
      <c r="H142">
        <v>0</v>
      </c>
      <c r="I142" s="10"/>
      <c r="J142">
        <v>0</v>
      </c>
      <c r="K142">
        <v>0</v>
      </c>
      <c r="L142">
        <v>0</v>
      </c>
      <c r="N142">
        <v>0</v>
      </c>
      <c r="O142" t="s">
        <v>26</v>
      </c>
    </row>
    <row r="143" spans="2:15">
      <c r="B143" s="22"/>
      <c r="C143" s="10"/>
      <c r="E143" s="10"/>
      <c r="H143">
        <v>0</v>
      </c>
      <c r="I143" s="10"/>
      <c r="J143">
        <v>0</v>
      </c>
      <c r="K143">
        <v>0</v>
      </c>
      <c r="L143">
        <v>0</v>
      </c>
      <c r="N143">
        <v>0</v>
      </c>
      <c r="O143" t="s">
        <v>27</v>
      </c>
    </row>
    <row r="144" spans="2:15">
      <c r="B144" s="22"/>
      <c r="C144" s="10"/>
      <c r="E144" s="10"/>
      <c r="H144">
        <v>0</v>
      </c>
      <c r="I144" s="10"/>
      <c r="J144">
        <v>0</v>
      </c>
      <c r="K144">
        <v>0</v>
      </c>
      <c r="L144">
        <v>0</v>
      </c>
      <c r="N144">
        <v>0</v>
      </c>
      <c r="O144" t="s">
        <v>31</v>
      </c>
    </row>
    <row r="145" spans="2:15">
      <c r="B145" s="22"/>
      <c r="C145" s="10"/>
      <c r="E145" s="10"/>
      <c r="H145">
        <v>0</v>
      </c>
      <c r="I145" s="10"/>
      <c r="J145">
        <v>0</v>
      </c>
      <c r="K145">
        <v>0</v>
      </c>
      <c r="L145">
        <v>0</v>
      </c>
      <c r="N145">
        <v>0</v>
      </c>
      <c r="O145" t="s">
        <v>35</v>
      </c>
    </row>
    <row r="146" spans="2:15">
      <c r="B146" s="22"/>
      <c r="C146" s="10"/>
      <c r="E146" s="10"/>
      <c r="H146">
        <v>0</v>
      </c>
      <c r="I146" s="10"/>
      <c r="J146">
        <v>0</v>
      </c>
      <c r="K146">
        <v>0</v>
      </c>
      <c r="L146">
        <v>0</v>
      </c>
      <c r="N146">
        <v>0</v>
      </c>
      <c r="O146" t="s">
        <v>37</v>
      </c>
    </row>
    <row r="147" spans="2:15">
      <c r="B147" s="22"/>
      <c r="C147" s="10"/>
      <c r="E147" s="10"/>
      <c r="H147">
        <v>0</v>
      </c>
      <c r="I147" s="10"/>
      <c r="J147">
        <v>0</v>
      </c>
      <c r="K147">
        <v>0</v>
      </c>
      <c r="L147">
        <v>0</v>
      </c>
      <c r="N147">
        <v>0</v>
      </c>
      <c r="O147" t="s">
        <v>26</v>
      </c>
    </row>
    <row r="148" spans="2:15">
      <c r="B148" s="22"/>
      <c r="C148" s="10"/>
      <c r="E148" s="10"/>
      <c r="H148">
        <v>0</v>
      </c>
      <c r="I148" s="10"/>
      <c r="J148">
        <v>0</v>
      </c>
      <c r="K148">
        <v>0</v>
      </c>
      <c r="L148">
        <v>0</v>
      </c>
      <c r="N148">
        <v>0</v>
      </c>
      <c r="O148" t="s">
        <v>27</v>
      </c>
    </row>
    <row r="149" spans="2:15">
      <c r="B149" s="22"/>
      <c r="C149" s="10"/>
      <c r="E149" s="10"/>
      <c r="H149">
        <v>0</v>
      </c>
      <c r="I149" s="10"/>
      <c r="J149">
        <v>0</v>
      </c>
      <c r="K149">
        <v>0</v>
      </c>
      <c r="L149">
        <v>0</v>
      </c>
      <c r="N149">
        <v>0</v>
      </c>
      <c r="O149" t="s">
        <v>31</v>
      </c>
    </row>
    <row r="150" spans="2:15">
      <c r="B150" s="22"/>
      <c r="C150" s="10"/>
      <c r="E150" s="10"/>
      <c r="H150">
        <v>0</v>
      </c>
      <c r="I150" s="10"/>
      <c r="J150">
        <v>0</v>
      </c>
      <c r="K150">
        <v>0</v>
      </c>
      <c r="L150">
        <v>0</v>
      </c>
      <c r="N150">
        <v>0</v>
      </c>
      <c r="O150" t="s">
        <v>35</v>
      </c>
    </row>
    <row r="151" spans="2:15">
      <c r="B151" s="22"/>
      <c r="C151" s="10"/>
      <c r="E151" s="10"/>
      <c r="H151">
        <v>0</v>
      </c>
      <c r="I151" s="10"/>
      <c r="J151">
        <v>0</v>
      </c>
      <c r="K151">
        <v>0</v>
      </c>
      <c r="L151">
        <v>0</v>
      </c>
      <c r="N151">
        <v>0</v>
      </c>
      <c r="O151" t="s">
        <v>37</v>
      </c>
    </row>
    <row r="152" spans="2:15">
      <c r="B152" s="22"/>
      <c r="C152" s="10"/>
      <c r="E152" s="10"/>
      <c r="H152">
        <v>0</v>
      </c>
      <c r="I152" s="10"/>
      <c r="J152">
        <v>0</v>
      </c>
      <c r="K152">
        <v>0</v>
      </c>
      <c r="L152">
        <v>0</v>
      </c>
      <c r="N152">
        <v>0</v>
      </c>
      <c r="O152" t="s">
        <v>26</v>
      </c>
    </row>
    <row r="153" spans="2:15">
      <c r="B153" s="22"/>
      <c r="C153" s="10"/>
      <c r="E153" s="10"/>
      <c r="H153">
        <v>0</v>
      </c>
      <c r="I153" s="10"/>
      <c r="J153">
        <v>0</v>
      </c>
      <c r="K153">
        <v>0</v>
      </c>
      <c r="L153">
        <v>0</v>
      </c>
      <c r="N153">
        <v>0</v>
      </c>
      <c r="O153" t="s">
        <v>27</v>
      </c>
    </row>
    <row r="154" spans="2:15">
      <c r="B154" s="22"/>
      <c r="C154" s="10"/>
      <c r="E154" s="10"/>
      <c r="H154">
        <v>0</v>
      </c>
      <c r="I154" s="10"/>
      <c r="J154">
        <v>0</v>
      </c>
      <c r="K154">
        <v>0</v>
      </c>
      <c r="L154">
        <v>0</v>
      </c>
      <c r="N154">
        <v>0</v>
      </c>
      <c r="O154" t="s">
        <v>31</v>
      </c>
    </row>
    <row r="155" spans="2:15">
      <c r="B155" s="22"/>
      <c r="C155" s="10"/>
      <c r="E155" s="10"/>
      <c r="H155">
        <v>0</v>
      </c>
      <c r="I155" s="10"/>
      <c r="J155">
        <v>0</v>
      </c>
      <c r="K155">
        <v>0</v>
      </c>
      <c r="L155">
        <v>0</v>
      </c>
      <c r="N155">
        <v>0</v>
      </c>
      <c r="O155" t="s">
        <v>35</v>
      </c>
    </row>
    <row r="156" spans="2:15">
      <c r="B156" s="22"/>
      <c r="C156" s="10"/>
      <c r="E156" s="10"/>
      <c r="H156">
        <v>0</v>
      </c>
      <c r="I156" s="10"/>
      <c r="J156">
        <v>0</v>
      </c>
      <c r="K156">
        <v>0</v>
      </c>
      <c r="L156">
        <v>0</v>
      </c>
      <c r="N156">
        <v>0</v>
      </c>
      <c r="O156" t="s">
        <v>37</v>
      </c>
    </row>
    <row r="157" spans="2:15">
      <c r="B157" s="22"/>
      <c r="C157" s="10"/>
      <c r="E157" s="10"/>
      <c r="H157">
        <v>0</v>
      </c>
      <c r="I157" s="10"/>
      <c r="J157">
        <v>0</v>
      </c>
      <c r="K157">
        <v>0</v>
      </c>
      <c r="L157">
        <v>0</v>
      </c>
      <c r="N157">
        <v>0</v>
      </c>
      <c r="O157" t="s">
        <v>26</v>
      </c>
    </row>
    <row r="158" spans="2:15">
      <c r="B158" s="22"/>
      <c r="C158" s="10"/>
      <c r="E158" s="10"/>
      <c r="H158">
        <v>0</v>
      </c>
      <c r="I158" s="10"/>
      <c r="J158">
        <v>0</v>
      </c>
      <c r="K158">
        <v>0</v>
      </c>
      <c r="L158">
        <v>0</v>
      </c>
      <c r="N158">
        <v>0</v>
      </c>
      <c r="O158" t="s">
        <v>27</v>
      </c>
    </row>
    <row r="159" spans="2:15">
      <c r="B159" s="22"/>
      <c r="C159" s="10"/>
      <c r="E159" s="10"/>
      <c r="H159">
        <v>0</v>
      </c>
      <c r="I159" s="10"/>
      <c r="J159">
        <v>0</v>
      </c>
      <c r="K159">
        <v>0</v>
      </c>
      <c r="L159">
        <v>0</v>
      </c>
      <c r="N159">
        <v>0</v>
      </c>
      <c r="O159" t="s">
        <v>31</v>
      </c>
    </row>
    <row r="160" spans="2:15">
      <c r="B160" s="22"/>
      <c r="C160" s="10"/>
      <c r="E160" s="10"/>
      <c r="H160">
        <v>0</v>
      </c>
      <c r="I160" s="10"/>
      <c r="J160">
        <v>0</v>
      </c>
      <c r="K160">
        <v>0</v>
      </c>
      <c r="L160">
        <v>0</v>
      </c>
      <c r="N160">
        <v>0</v>
      </c>
      <c r="O160" t="s">
        <v>35</v>
      </c>
    </row>
    <row r="161" spans="2:15">
      <c r="B161" s="22"/>
      <c r="C161" s="10"/>
      <c r="E161" s="10"/>
      <c r="H161">
        <v>0</v>
      </c>
      <c r="I161" s="10"/>
      <c r="J161">
        <v>0</v>
      </c>
      <c r="K161">
        <v>0</v>
      </c>
      <c r="L161">
        <v>0</v>
      </c>
      <c r="N161">
        <v>0</v>
      </c>
      <c r="O161" t="s">
        <v>37</v>
      </c>
    </row>
    <row r="162" spans="2:15">
      <c r="B162" s="22"/>
      <c r="C162" s="10"/>
      <c r="E162" s="10"/>
      <c r="H162">
        <v>0</v>
      </c>
      <c r="I162" s="10"/>
      <c r="J162">
        <v>0</v>
      </c>
      <c r="K162">
        <v>0</v>
      </c>
      <c r="L162">
        <v>0</v>
      </c>
      <c r="N162">
        <v>0</v>
      </c>
      <c r="O162" t="s">
        <v>26</v>
      </c>
    </row>
    <row r="163" spans="2:15">
      <c r="B163" s="22"/>
      <c r="C163" s="10"/>
      <c r="E163" s="10"/>
      <c r="H163">
        <v>0</v>
      </c>
      <c r="I163" s="10"/>
      <c r="J163">
        <v>0</v>
      </c>
      <c r="K163">
        <v>0</v>
      </c>
      <c r="L163">
        <v>0</v>
      </c>
      <c r="N163">
        <v>0</v>
      </c>
      <c r="O163" t="s">
        <v>27</v>
      </c>
    </row>
    <row r="164" spans="2:15">
      <c r="B164" s="22"/>
      <c r="C164" s="10"/>
      <c r="E164" s="10"/>
      <c r="H164">
        <v>0</v>
      </c>
      <c r="I164" s="10"/>
      <c r="J164">
        <v>0</v>
      </c>
      <c r="K164">
        <v>0</v>
      </c>
      <c r="L164">
        <v>0</v>
      </c>
      <c r="N164">
        <v>0</v>
      </c>
      <c r="O164" t="s">
        <v>31</v>
      </c>
    </row>
    <row r="165" spans="2:15">
      <c r="B165" s="22"/>
      <c r="C165" s="10"/>
      <c r="E165" s="10"/>
      <c r="H165">
        <v>0</v>
      </c>
      <c r="I165" s="10"/>
      <c r="J165">
        <v>0</v>
      </c>
      <c r="K165">
        <v>0</v>
      </c>
      <c r="L165">
        <v>0</v>
      </c>
      <c r="N165">
        <v>0</v>
      </c>
      <c r="O165" t="s">
        <v>35</v>
      </c>
    </row>
    <row r="166" spans="2:15">
      <c r="B166" s="22"/>
      <c r="C166" s="10"/>
      <c r="E166" s="10"/>
      <c r="H166">
        <v>0</v>
      </c>
      <c r="I166" s="10"/>
      <c r="J166">
        <v>0</v>
      </c>
      <c r="K166">
        <v>0</v>
      </c>
      <c r="L166">
        <v>0</v>
      </c>
      <c r="N166">
        <v>0</v>
      </c>
      <c r="O166" t="s">
        <v>37</v>
      </c>
    </row>
    <row r="167" spans="2:15">
      <c r="B167" s="22"/>
      <c r="C167" s="10"/>
      <c r="E167" s="10"/>
      <c r="H167">
        <v>0</v>
      </c>
      <c r="I167" s="10"/>
      <c r="J167">
        <v>0</v>
      </c>
      <c r="K167">
        <v>0</v>
      </c>
      <c r="L167">
        <v>0</v>
      </c>
      <c r="N167">
        <v>0</v>
      </c>
      <c r="O167" t="s">
        <v>26</v>
      </c>
    </row>
    <row r="168" spans="2:15">
      <c r="B168" s="22"/>
      <c r="C168" s="10"/>
      <c r="E168" s="10"/>
      <c r="H168">
        <v>0</v>
      </c>
      <c r="I168" s="10"/>
      <c r="J168">
        <v>0</v>
      </c>
      <c r="K168">
        <v>0</v>
      </c>
      <c r="L168">
        <v>0</v>
      </c>
      <c r="N168">
        <v>0</v>
      </c>
      <c r="O168" t="s">
        <v>27</v>
      </c>
    </row>
    <row r="169" spans="2:15">
      <c r="B169" s="22"/>
      <c r="C169" s="10"/>
      <c r="E169" s="10"/>
      <c r="H169">
        <v>0</v>
      </c>
      <c r="I169" s="10"/>
      <c r="J169">
        <v>0</v>
      </c>
      <c r="K169">
        <v>0</v>
      </c>
      <c r="L169">
        <v>0</v>
      </c>
      <c r="N169">
        <v>0</v>
      </c>
      <c r="O169" t="s">
        <v>31</v>
      </c>
    </row>
    <row r="170" spans="2:15">
      <c r="B170" s="22"/>
      <c r="C170" s="10"/>
      <c r="E170" s="10"/>
      <c r="H170">
        <v>0</v>
      </c>
      <c r="I170" s="10"/>
      <c r="J170">
        <v>0</v>
      </c>
      <c r="K170">
        <v>0</v>
      </c>
      <c r="L170">
        <v>0</v>
      </c>
      <c r="N170">
        <v>0</v>
      </c>
      <c r="O170" t="s">
        <v>35</v>
      </c>
    </row>
    <row r="171" spans="2:15">
      <c r="B171" s="22"/>
      <c r="C171" s="10"/>
      <c r="E171" s="10"/>
      <c r="H171">
        <v>0</v>
      </c>
      <c r="I171" s="10"/>
      <c r="J171">
        <v>0</v>
      </c>
      <c r="K171">
        <v>0</v>
      </c>
      <c r="L171">
        <v>0</v>
      </c>
      <c r="N171">
        <v>0</v>
      </c>
      <c r="O171" t="s">
        <v>37</v>
      </c>
    </row>
    <row r="172" spans="2:15">
      <c r="B172" s="22"/>
      <c r="C172" s="10"/>
      <c r="E172" s="10"/>
      <c r="H172">
        <v>0</v>
      </c>
      <c r="I172" s="10"/>
      <c r="J172">
        <v>0</v>
      </c>
      <c r="K172">
        <v>0</v>
      </c>
      <c r="L172">
        <v>0</v>
      </c>
      <c r="N172">
        <v>0</v>
      </c>
      <c r="O172" t="s">
        <v>26</v>
      </c>
    </row>
    <row r="173" spans="2:15">
      <c r="B173" s="22"/>
      <c r="C173" s="10"/>
      <c r="E173" s="10"/>
      <c r="H173">
        <v>0</v>
      </c>
      <c r="I173" s="10"/>
      <c r="J173">
        <v>0</v>
      </c>
      <c r="K173">
        <v>0</v>
      </c>
      <c r="L173">
        <v>0</v>
      </c>
      <c r="N173">
        <v>0</v>
      </c>
      <c r="O173" t="s">
        <v>27</v>
      </c>
    </row>
    <row r="174" spans="2:15">
      <c r="B174" s="22"/>
      <c r="C174" s="10"/>
      <c r="E174" s="10"/>
      <c r="H174">
        <v>0</v>
      </c>
      <c r="I174" s="10"/>
      <c r="J174">
        <v>0</v>
      </c>
      <c r="K174">
        <v>0</v>
      </c>
      <c r="L174">
        <v>0</v>
      </c>
      <c r="N174">
        <v>0</v>
      </c>
      <c r="O174" t="s">
        <v>31</v>
      </c>
    </row>
    <row r="175" spans="2:15">
      <c r="B175" s="22"/>
      <c r="C175" s="10"/>
      <c r="E175" s="10"/>
      <c r="H175">
        <v>0</v>
      </c>
      <c r="I175" s="10"/>
      <c r="J175">
        <v>0</v>
      </c>
      <c r="K175">
        <v>0</v>
      </c>
      <c r="L175">
        <v>0</v>
      </c>
      <c r="N175">
        <v>0</v>
      </c>
      <c r="O175" t="s">
        <v>35</v>
      </c>
    </row>
    <row r="176" spans="2:15">
      <c r="B176" s="22"/>
      <c r="C176" s="10"/>
      <c r="E176" s="10"/>
      <c r="H176">
        <v>0</v>
      </c>
      <c r="I176" s="10"/>
      <c r="J176">
        <v>0</v>
      </c>
      <c r="K176">
        <v>0</v>
      </c>
      <c r="L176">
        <v>0</v>
      </c>
      <c r="N176">
        <v>0</v>
      </c>
      <c r="O176" t="s">
        <v>37</v>
      </c>
    </row>
    <row r="177" spans="2:15">
      <c r="B177" s="22"/>
      <c r="C177" s="10"/>
      <c r="E177" s="10"/>
      <c r="H177">
        <v>0</v>
      </c>
      <c r="I177" s="10"/>
      <c r="J177">
        <v>0</v>
      </c>
      <c r="K177">
        <v>0</v>
      </c>
      <c r="L177">
        <v>0</v>
      </c>
      <c r="N177">
        <v>0</v>
      </c>
      <c r="O177" t="s">
        <v>26</v>
      </c>
    </row>
    <row r="178" spans="2:15">
      <c r="B178" s="22"/>
      <c r="C178" s="10"/>
      <c r="E178" s="10"/>
      <c r="H178">
        <v>0</v>
      </c>
      <c r="I178" s="10"/>
      <c r="J178">
        <v>0</v>
      </c>
      <c r="K178">
        <v>0</v>
      </c>
      <c r="L178">
        <v>0</v>
      </c>
      <c r="N178">
        <v>0</v>
      </c>
      <c r="O178" t="s">
        <v>27</v>
      </c>
    </row>
    <row r="179" spans="2:15">
      <c r="B179" s="22"/>
      <c r="C179" s="10"/>
      <c r="E179" s="10"/>
      <c r="H179">
        <v>0</v>
      </c>
      <c r="I179" s="10"/>
      <c r="J179">
        <v>0</v>
      </c>
      <c r="K179">
        <v>0</v>
      </c>
      <c r="L179">
        <v>0</v>
      </c>
      <c r="N179">
        <v>0</v>
      </c>
      <c r="O179" t="s">
        <v>31</v>
      </c>
    </row>
    <row r="180" spans="2:15">
      <c r="B180" s="22"/>
      <c r="C180" s="10"/>
      <c r="E180" s="10"/>
      <c r="H180">
        <v>0</v>
      </c>
      <c r="I180" s="10"/>
      <c r="J180">
        <v>0</v>
      </c>
      <c r="K180">
        <v>0</v>
      </c>
      <c r="L180">
        <v>0</v>
      </c>
      <c r="N180">
        <v>0</v>
      </c>
      <c r="O180" t="s">
        <v>35</v>
      </c>
    </row>
    <row r="181" spans="2:15">
      <c r="B181" s="22"/>
      <c r="C181" s="10"/>
      <c r="E181" s="10"/>
      <c r="H181">
        <v>0</v>
      </c>
      <c r="I181" s="10"/>
      <c r="J181">
        <v>0</v>
      </c>
      <c r="K181">
        <v>0</v>
      </c>
      <c r="L181">
        <v>0</v>
      </c>
      <c r="N181">
        <v>0</v>
      </c>
      <c r="O181" t="s">
        <v>37</v>
      </c>
    </row>
    <row r="182" spans="2:15">
      <c r="B182" s="22"/>
      <c r="C182" s="10"/>
      <c r="E182" s="10"/>
      <c r="H182">
        <v>0</v>
      </c>
      <c r="I182" s="10"/>
      <c r="J182">
        <v>0</v>
      </c>
      <c r="K182">
        <v>0</v>
      </c>
      <c r="L182">
        <v>0</v>
      </c>
      <c r="N182">
        <v>0</v>
      </c>
      <c r="O182" t="s">
        <v>26</v>
      </c>
    </row>
    <row r="183" spans="2:15">
      <c r="B183" s="22"/>
      <c r="C183" s="10"/>
      <c r="E183" s="10"/>
      <c r="H183">
        <v>0</v>
      </c>
      <c r="I183" s="10"/>
      <c r="J183">
        <v>0</v>
      </c>
      <c r="K183">
        <v>0</v>
      </c>
      <c r="L183">
        <v>0</v>
      </c>
      <c r="N183">
        <v>0</v>
      </c>
      <c r="O183" t="s">
        <v>27</v>
      </c>
    </row>
    <row r="184" spans="2:15">
      <c r="B184" s="22"/>
      <c r="C184" s="10"/>
      <c r="E184" s="10"/>
      <c r="H184">
        <v>0</v>
      </c>
      <c r="I184" s="10"/>
      <c r="J184">
        <v>0</v>
      </c>
      <c r="K184">
        <v>0</v>
      </c>
      <c r="L184">
        <v>0</v>
      </c>
      <c r="N184">
        <v>0</v>
      </c>
      <c r="O184" t="s">
        <v>31</v>
      </c>
    </row>
    <row r="185" spans="2:15">
      <c r="B185" s="22"/>
      <c r="C185" s="10"/>
      <c r="E185" s="10"/>
      <c r="H185">
        <v>0</v>
      </c>
      <c r="I185" s="10"/>
      <c r="J185">
        <v>0</v>
      </c>
      <c r="K185">
        <v>0</v>
      </c>
      <c r="L185">
        <v>0</v>
      </c>
      <c r="N185">
        <v>0</v>
      </c>
      <c r="O185" t="s">
        <v>35</v>
      </c>
    </row>
    <row r="186" spans="2:15">
      <c r="B186" s="22"/>
      <c r="C186" s="10"/>
      <c r="E186" s="10"/>
      <c r="H186">
        <v>0</v>
      </c>
      <c r="I186" s="10"/>
      <c r="J186">
        <v>0</v>
      </c>
      <c r="K186">
        <v>0</v>
      </c>
      <c r="L186">
        <v>0</v>
      </c>
      <c r="N186">
        <v>0</v>
      </c>
      <c r="O186" t="s">
        <v>37</v>
      </c>
    </row>
    <row r="187" spans="2:15">
      <c r="B187" s="22"/>
      <c r="C187" s="10"/>
      <c r="E187" s="10"/>
      <c r="H187">
        <v>0</v>
      </c>
      <c r="I187" s="10"/>
      <c r="J187">
        <v>0</v>
      </c>
      <c r="K187">
        <v>0</v>
      </c>
      <c r="L187">
        <v>0</v>
      </c>
      <c r="N187">
        <v>0</v>
      </c>
      <c r="O187" t="s">
        <v>26</v>
      </c>
    </row>
    <row r="188" spans="2:15">
      <c r="B188" s="22"/>
      <c r="C188" s="10"/>
      <c r="E188" s="10"/>
      <c r="H188">
        <v>0</v>
      </c>
      <c r="I188" s="10"/>
      <c r="J188">
        <v>0</v>
      </c>
      <c r="K188">
        <v>0</v>
      </c>
      <c r="L188">
        <v>0</v>
      </c>
      <c r="N188">
        <v>0</v>
      </c>
      <c r="O188" t="s">
        <v>27</v>
      </c>
    </row>
    <row r="189" spans="2:15">
      <c r="B189" s="22"/>
      <c r="C189" s="10"/>
      <c r="E189" s="10"/>
      <c r="H189">
        <v>0</v>
      </c>
      <c r="I189" s="10"/>
      <c r="J189">
        <v>0</v>
      </c>
      <c r="K189">
        <v>0</v>
      </c>
      <c r="L189">
        <v>0</v>
      </c>
      <c r="N189">
        <v>0</v>
      </c>
      <c r="O189" t="s">
        <v>31</v>
      </c>
    </row>
    <row r="190" spans="2:15">
      <c r="B190" s="22"/>
      <c r="C190" s="10"/>
      <c r="E190" s="10"/>
      <c r="H190">
        <v>0</v>
      </c>
      <c r="I190" s="10"/>
      <c r="J190">
        <v>0</v>
      </c>
      <c r="K190">
        <v>0</v>
      </c>
      <c r="L190">
        <v>0</v>
      </c>
      <c r="N190">
        <v>0</v>
      </c>
      <c r="O190" t="s">
        <v>35</v>
      </c>
    </row>
    <row r="191" spans="2:15">
      <c r="B191" s="22"/>
      <c r="C191" s="10"/>
      <c r="E191" s="10"/>
      <c r="H191">
        <v>0</v>
      </c>
      <c r="I191" s="10"/>
      <c r="J191">
        <v>0</v>
      </c>
      <c r="K191">
        <v>0</v>
      </c>
      <c r="L191">
        <v>0</v>
      </c>
      <c r="N191">
        <v>0</v>
      </c>
      <c r="O191" t="s">
        <v>37</v>
      </c>
    </row>
    <row r="192" spans="2:15">
      <c r="B192" s="22"/>
      <c r="C192" s="10"/>
      <c r="E192" s="10"/>
      <c r="H192">
        <v>0</v>
      </c>
      <c r="I192" s="10"/>
      <c r="J192">
        <v>0</v>
      </c>
      <c r="K192">
        <v>0</v>
      </c>
      <c r="L192">
        <v>0</v>
      </c>
      <c r="N192">
        <v>0</v>
      </c>
      <c r="O192" t="s">
        <v>26</v>
      </c>
    </row>
    <row r="193" spans="2:15">
      <c r="B193" s="22"/>
      <c r="C193" s="10"/>
      <c r="E193" s="10"/>
      <c r="H193">
        <v>0</v>
      </c>
      <c r="I193" s="10"/>
      <c r="J193">
        <v>0</v>
      </c>
      <c r="K193">
        <v>0</v>
      </c>
      <c r="L193">
        <v>0</v>
      </c>
      <c r="N193">
        <v>0</v>
      </c>
      <c r="O193" t="s">
        <v>27</v>
      </c>
    </row>
    <row r="194" spans="2:15">
      <c r="B194" s="22"/>
      <c r="C194" s="10"/>
      <c r="E194" s="10"/>
      <c r="H194">
        <v>0</v>
      </c>
      <c r="I194" s="10"/>
      <c r="J194">
        <v>0</v>
      </c>
      <c r="K194">
        <v>0</v>
      </c>
      <c r="L194">
        <v>0</v>
      </c>
      <c r="N194">
        <v>0</v>
      </c>
      <c r="O194" t="s">
        <v>31</v>
      </c>
    </row>
    <row r="195" spans="2:15">
      <c r="B195" s="22"/>
      <c r="C195" s="10"/>
      <c r="E195" s="10"/>
      <c r="H195">
        <v>0</v>
      </c>
      <c r="I195" s="10"/>
      <c r="J195">
        <v>0</v>
      </c>
      <c r="K195">
        <v>0</v>
      </c>
      <c r="L195">
        <v>0</v>
      </c>
      <c r="N195">
        <v>0</v>
      </c>
      <c r="O195" t="s">
        <v>35</v>
      </c>
    </row>
    <row r="196" spans="2:15">
      <c r="B196" s="22"/>
      <c r="C196" s="10"/>
      <c r="E196" s="10"/>
      <c r="H196">
        <v>0</v>
      </c>
      <c r="I196" s="10"/>
      <c r="J196">
        <v>0</v>
      </c>
      <c r="K196">
        <v>0</v>
      </c>
      <c r="L196">
        <v>0</v>
      </c>
      <c r="N196">
        <v>0</v>
      </c>
      <c r="O196" t="s">
        <v>37</v>
      </c>
    </row>
    <row r="197" spans="2:15">
      <c r="B197" s="22"/>
      <c r="C197" s="10"/>
      <c r="E197" s="10"/>
      <c r="H197">
        <v>0</v>
      </c>
      <c r="I197" s="10"/>
      <c r="J197">
        <v>0</v>
      </c>
      <c r="K197">
        <v>0</v>
      </c>
      <c r="L197">
        <v>0</v>
      </c>
      <c r="N197">
        <v>0</v>
      </c>
      <c r="O197" t="s">
        <v>26</v>
      </c>
    </row>
    <row r="198" spans="2:15">
      <c r="B198" s="22"/>
      <c r="C198" s="10"/>
      <c r="E198" s="10"/>
      <c r="H198">
        <v>0</v>
      </c>
      <c r="I198" s="10"/>
      <c r="J198">
        <v>0</v>
      </c>
      <c r="K198">
        <v>0</v>
      </c>
      <c r="L198">
        <v>0</v>
      </c>
      <c r="N198">
        <v>0</v>
      </c>
      <c r="O198" t="s">
        <v>27</v>
      </c>
    </row>
    <row r="199" spans="2:15">
      <c r="B199" s="22"/>
      <c r="C199" s="10"/>
      <c r="E199" s="10"/>
      <c r="H199">
        <v>0</v>
      </c>
      <c r="I199" s="10"/>
      <c r="J199">
        <v>0</v>
      </c>
      <c r="K199">
        <v>0</v>
      </c>
      <c r="L199">
        <v>0</v>
      </c>
      <c r="N199">
        <v>0</v>
      </c>
      <c r="O199" t="s">
        <v>31</v>
      </c>
    </row>
    <row r="200" spans="2:15">
      <c r="B200" s="22"/>
      <c r="C200" s="10"/>
      <c r="E200" s="10"/>
      <c r="H200">
        <v>0</v>
      </c>
      <c r="I200" s="10"/>
      <c r="J200">
        <v>0</v>
      </c>
      <c r="K200">
        <v>0</v>
      </c>
      <c r="L200">
        <v>0</v>
      </c>
      <c r="N200">
        <v>0</v>
      </c>
      <c r="O200" t="s">
        <v>35</v>
      </c>
    </row>
    <row r="201" spans="2:15">
      <c r="B201" s="22"/>
      <c r="C201" s="10"/>
      <c r="E201" s="10"/>
      <c r="H201">
        <v>0</v>
      </c>
      <c r="I201" s="10"/>
      <c r="J201">
        <v>0</v>
      </c>
      <c r="K201">
        <v>0</v>
      </c>
      <c r="L201">
        <v>0</v>
      </c>
      <c r="N201">
        <v>0</v>
      </c>
      <c r="O201" t="s">
        <v>37</v>
      </c>
    </row>
    <row r="202" spans="2:15">
      <c r="B202" s="22"/>
      <c r="C202" s="10"/>
      <c r="E202" s="10"/>
      <c r="H202">
        <v>0</v>
      </c>
      <c r="I202" s="10"/>
      <c r="J202">
        <v>0</v>
      </c>
      <c r="K202">
        <v>0</v>
      </c>
      <c r="L202">
        <v>0</v>
      </c>
      <c r="N202">
        <v>0</v>
      </c>
      <c r="O202" t="s">
        <v>26</v>
      </c>
    </row>
    <row r="203" spans="2:15">
      <c r="B203" s="22"/>
      <c r="C203" s="10"/>
      <c r="E203" s="10"/>
      <c r="H203">
        <v>0</v>
      </c>
      <c r="I203" s="10"/>
      <c r="J203">
        <v>0</v>
      </c>
      <c r="K203">
        <v>0</v>
      </c>
      <c r="L203">
        <v>0</v>
      </c>
      <c r="N203">
        <v>0</v>
      </c>
      <c r="O203" t="s">
        <v>27</v>
      </c>
    </row>
    <row r="204" spans="2:15">
      <c r="B204" s="22"/>
      <c r="C204" s="10"/>
      <c r="E204" s="10"/>
      <c r="H204">
        <v>0</v>
      </c>
      <c r="I204" s="10"/>
      <c r="J204">
        <v>0</v>
      </c>
      <c r="K204">
        <v>0</v>
      </c>
      <c r="L204">
        <v>0</v>
      </c>
      <c r="N204">
        <v>0</v>
      </c>
      <c r="O204" t="s">
        <v>31</v>
      </c>
    </row>
    <row r="205" spans="2:15">
      <c r="B205" s="22"/>
      <c r="C205" s="10"/>
      <c r="E205" s="10"/>
      <c r="H205">
        <v>0</v>
      </c>
      <c r="I205" s="10"/>
      <c r="J205">
        <v>0</v>
      </c>
      <c r="K205">
        <v>0</v>
      </c>
      <c r="L205">
        <v>0</v>
      </c>
      <c r="N205">
        <v>0</v>
      </c>
      <c r="O205" t="s">
        <v>35</v>
      </c>
    </row>
    <row r="206" spans="2:15">
      <c r="B206" s="22"/>
      <c r="C206" s="10"/>
      <c r="E206" s="10"/>
      <c r="H206">
        <v>0</v>
      </c>
      <c r="I206" s="10"/>
      <c r="J206">
        <v>0</v>
      </c>
      <c r="K206">
        <v>0</v>
      </c>
      <c r="L206">
        <v>0</v>
      </c>
      <c r="N206">
        <v>0</v>
      </c>
      <c r="O206" t="s">
        <v>37</v>
      </c>
    </row>
    <row r="207" spans="2:15">
      <c r="B207" s="22"/>
      <c r="C207" s="10"/>
      <c r="E207" s="10"/>
      <c r="H207">
        <v>0</v>
      </c>
      <c r="I207" s="10"/>
      <c r="J207">
        <v>0</v>
      </c>
      <c r="K207">
        <v>0</v>
      </c>
      <c r="L207">
        <v>0</v>
      </c>
      <c r="N207">
        <v>0</v>
      </c>
      <c r="O207" t="s">
        <v>26</v>
      </c>
    </row>
    <row r="208" spans="2:15">
      <c r="B208" s="22"/>
      <c r="C208" s="10"/>
      <c r="E208" s="10"/>
      <c r="H208">
        <v>0</v>
      </c>
      <c r="I208" s="10"/>
      <c r="J208">
        <v>0</v>
      </c>
      <c r="K208">
        <v>0</v>
      </c>
      <c r="L208">
        <v>0</v>
      </c>
      <c r="N208">
        <v>0</v>
      </c>
      <c r="O208" t="s">
        <v>27</v>
      </c>
    </row>
    <row r="209" spans="2:15">
      <c r="B209" s="22"/>
      <c r="C209" s="10"/>
      <c r="E209" s="10"/>
      <c r="H209">
        <v>0</v>
      </c>
      <c r="I209" s="10"/>
      <c r="J209">
        <v>0</v>
      </c>
      <c r="K209">
        <v>0</v>
      </c>
      <c r="L209">
        <v>0</v>
      </c>
      <c r="N209">
        <v>0</v>
      </c>
      <c r="O209" t="s">
        <v>31</v>
      </c>
    </row>
    <row r="210" spans="2:15">
      <c r="B210" s="22"/>
      <c r="C210" s="10"/>
      <c r="E210" s="10"/>
      <c r="H210">
        <v>0</v>
      </c>
      <c r="I210" s="10"/>
      <c r="J210">
        <v>0</v>
      </c>
      <c r="K210">
        <v>0</v>
      </c>
      <c r="L210">
        <v>0</v>
      </c>
      <c r="N210">
        <v>0</v>
      </c>
      <c r="O210" t="s">
        <v>35</v>
      </c>
    </row>
    <row r="211" spans="2:15">
      <c r="B211" s="22"/>
      <c r="C211" s="10"/>
      <c r="E211" s="10"/>
      <c r="H211">
        <v>0</v>
      </c>
      <c r="I211" s="10"/>
      <c r="J211">
        <v>0</v>
      </c>
      <c r="K211">
        <v>0</v>
      </c>
      <c r="L211">
        <v>0</v>
      </c>
      <c r="N211">
        <v>0</v>
      </c>
      <c r="O211" t="s">
        <v>37</v>
      </c>
    </row>
    <row r="212" spans="2:15">
      <c r="B212" s="22"/>
      <c r="C212" s="10"/>
      <c r="E212" s="10"/>
      <c r="H212">
        <v>0</v>
      </c>
      <c r="I212" s="10"/>
      <c r="J212">
        <v>0</v>
      </c>
      <c r="K212">
        <v>0</v>
      </c>
      <c r="L212">
        <v>0</v>
      </c>
      <c r="N212">
        <v>0</v>
      </c>
      <c r="O212" t="s">
        <v>26</v>
      </c>
    </row>
    <row r="213" spans="2:15">
      <c r="B213" s="22"/>
      <c r="C213" s="10"/>
      <c r="E213" s="10"/>
      <c r="H213">
        <v>0</v>
      </c>
      <c r="I213" s="10"/>
      <c r="J213">
        <v>0</v>
      </c>
      <c r="K213">
        <v>0</v>
      </c>
      <c r="L213">
        <v>0</v>
      </c>
      <c r="N213">
        <v>0</v>
      </c>
      <c r="O213" t="s">
        <v>27</v>
      </c>
    </row>
    <row r="214" spans="2:15">
      <c r="B214" s="22"/>
      <c r="C214" s="10"/>
      <c r="E214" s="10"/>
      <c r="H214">
        <v>0</v>
      </c>
      <c r="I214" s="10"/>
      <c r="J214">
        <v>0</v>
      </c>
      <c r="K214">
        <v>0</v>
      </c>
      <c r="L214">
        <v>0</v>
      </c>
      <c r="N214">
        <v>0</v>
      </c>
      <c r="O214" t="s">
        <v>31</v>
      </c>
    </row>
    <row r="215" spans="2:15">
      <c r="B215" s="22"/>
      <c r="C215" s="10"/>
      <c r="E215" s="10"/>
      <c r="H215">
        <v>0</v>
      </c>
      <c r="I215" s="10"/>
      <c r="J215">
        <v>0</v>
      </c>
      <c r="K215">
        <v>0</v>
      </c>
      <c r="L215">
        <v>0</v>
      </c>
      <c r="N215">
        <v>0</v>
      </c>
      <c r="O215" t="s">
        <v>35</v>
      </c>
    </row>
    <row r="216" spans="2:15">
      <c r="B216" s="22"/>
      <c r="C216" s="10"/>
      <c r="E216" s="10"/>
      <c r="H216">
        <v>0</v>
      </c>
      <c r="I216" s="10"/>
      <c r="J216">
        <v>0</v>
      </c>
      <c r="K216">
        <v>0</v>
      </c>
      <c r="L216">
        <v>0</v>
      </c>
      <c r="N216">
        <v>0</v>
      </c>
      <c r="O216" t="s">
        <v>37</v>
      </c>
    </row>
    <row r="217" spans="2:15">
      <c r="B217" s="22"/>
      <c r="C217" s="10"/>
      <c r="E217" s="10"/>
      <c r="H217">
        <v>0</v>
      </c>
      <c r="I217" s="10"/>
      <c r="J217">
        <v>0</v>
      </c>
      <c r="K217">
        <v>0</v>
      </c>
      <c r="L217">
        <v>0</v>
      </c>
      <c r="N217">
        <v>0</v>
      </c>
      <c r="O217" t="s">
        <v>26</v>
      </c>
    </row>
    <row r="218" spans="2:15">
      <c r="B218" s="22"/>
      <c r="C218" s="10"/>
      <c r="E218" s="10"/>
      <c r="H218">
        <v>0</v>
      </c>
      <c r="I218" s="10"/>
      <c r="J218">
        <v>0</v>
      </c>
      <c r="K218">
        <v>0</v>
      </c>
      <c r="L218">
        <v>0</v>
      </c>
      <c r="N218">
        <v>0</v>
      </c>
      <c r="O218" t="s">
        <v>27</v>
      </c>
    </row>
    <row r="219" spans="2:15">
      <c r="B219" s="22"/>
      <c r="C219" s="10"/>
      <c r="E219" s="10"/>
      <c r="H219">
        <v>0</v>
      </c>
      <c r="I219" s="10"/>
      <c r="J219">
        <v>0</v>
      </c>
      <c r="K219">
        <v>0</v>
      </c>
      <c r="L219">
        <v>0</v>
      </c>
      <c r="N219">
        <v>0</v>
      </c>
      <c r="O219" t="s">
        <v>31</v>
      </c>
    </row>
    <row r="220" spans="2:15">
      <c r="B220" s="22"/>
      <c r="C220" s="10"/>
      <c r="E220" s="10"/>
      <c r="H220">
        <v>0</v>
      </c>
      <c r="I220" s="10"/>
      <c r="J220">
        <v>0</v>
      </c>
      <c r="K220">
        <v>0</v>
      </c>
      <c r="L220">
        <v>0</v>
      </c>
      <c r="N220">
        <v>0</v>
      </c>
      <c r="O220" t="s">
        <v>35</v>
      </c>
    </row>
    <row r="221" spans="2:15">
      <c r="B221" s="22"/>
      <c r="C221" s="10"/>
      <c r="E221" s="10"/>
      <c r="H221">
        <v>0</v>
      </c>
      <c r="I221" s="10"/>
      <c r="J221">
        <v>0</v>
      </c>
      <c r="K221">
        <v>0</v>
      </c>
      <c r="L221">
        <v>0</v>
      </c>
      <c r="N221">
        <v>0</v>
      </c>
      <c r="O221" t="s">
        <v>37</v>
      </c>
    </row>
    <row r="222" spans="2:15">
      <c r="B222" s="22"/>
      <c r="C222" s="10"/>
      <c r="E222" s="10"/>
      <c r="H222">
        <v>0</v>
      </c>
      <c r="I222" s="10"/>
      <c r="J222">
        <v>0</v>
      </c>
      <c r="K222">
        <v>0</v>
      </c>
      <c r="L222">
        <v>0</v>
      </c>
      <c r="N222">
        <v>0</v>
      </c>
      <c r="O222" t="s">
        <v>26</v>
      </c>
    </row>
    <row r="223" spans="2:15">
      <c r="B223" s="22"/>
      <c r="C223" s="10"/>
      <c r="E223" s="10"/>
      <c r="H223">
        <v>0</v>
      </c>
      <c r="I223" s="10"/>
      <c r="J223">
        <v>0</v>
      </c>
      <c r="K223">
        <v>0</v>
      </c>
      <c r="L223">
        <v>0</v>
      </c>
      <c r="N223">
        <v>0</v>
      </c>
      <c r="O223" t="s">
        <v>27</v>
      </c>
    </row>
    <row r="224" spans="2:15">
      <c r="B224" s="22"/>
      <c r="C224" s="10"/>
      <c r="E224" s="10"/>
      <c r="H224">
        <v>0</v>
      </c>
      <c r="I224" s="10"/>
      <c r="J224">
        <v>0</v>
      </c>
      <c r="K224">
        <v>0</v>
      </c>
      <c r="L224">
        <v>0</v>
      </c>
      <c r="N224">
        <v>0</v>
      </c>
      <c r="O224" t="s">
        <v>31</v>
      </c>
    </row>
    <row r="225" spans="2:15">
      <c r="B225" s="22"/>
      <c r="C225" s="10"/>
      <c r="E225" s="10"/>
      <c r="H225">
        <v>0</v>
      </c>
      <c r="I225" s="10"/>
      <c r="J225">
        <v>0</v>
      </c>
      <c r="K225">
        <v>0</v>
      </c>
      <c r="L225">
        <v>0</v>
      </c>
      <c r="N225">
        <v>0</v>
      </c>
      <c r="O225" t="s">
        <v>35</v>
      </c>
    </row>
    <row r="226" spans="2:15">
      <c r="B226" s="22"/>
      <c r="C226" s="10"/>
      <c r="E226" s="10"/>
      <c r="H226">
        <v>0</v>
      </c>
      <c r="I226" s="10"/>
      <c r="J226">
        <v>0</v>
      </c>
      <c r="K226">
        <v>0</v>
      </c>
      <c r="L226">
        <v>0</v>
      </c>
      <c r="N226">
        <v>0</v>
      </c>
      <c r="O226" t="s">
        <v>37</v>
      </c>
    </row>
    <row r="227" spans="2:15">
      <c r="B227" s="22"/>
      <c r="C227" s="10"/>
      <c r="E227" s="10"/>
      <c r="H227">
        <v>0</v>
      </c>
      <c r="I227" s="10"/>
      <c r="J227">
        <v>0</v>
      </c>
      <c r="K227">
        <v>0</v>
      </c>
      <c r="L227">
        <v>0</v>
      </c>
      <c r="N227">
        <v>0</v>
      </c>
      <c r="O227" t="s">
        <v>26</v>
      </c>
    </row>
    <row r="228" spans="2:15">
      <c r="B228" s="22"/>
      <c r="C228" s="10"/>
      <c r="E228" s="10"/>
      <c r="H228">
        <v>0</v>
      </c>
      <c r="I228" s="10"/>
      <c r="J228">
        <v>0</v>
      </c>
      <c r="K228">
        <v>0</v>
      </c>
      <c r="L228">
        <v>0</v>
      </c>
      <c r="N228">
        <v>0</v>
      </c>
      <c r="O228" t="s">
        <v>27</v>
      </c>
    </row>
    <row r="229" spans="2:15">
      <c r="B229" s="22"/>
      <c r="C229" s="10"/>
      <c r="E229" s="10"/>
      <c r="H229">
        <v>0</v>
      </c>
      <c r="I229" s="10"/>
      <c r="J229">
        <v>0</v>
      </c>
      <c r="K229">
        <v>0</v>
      </c>
      <c r="L229">
        <v>0</v>
      </c>
      <c r="N229">
        <v>0</v>
      </c>
      <c r="O229" t="s">
        <v>31</v>
      </c>
    </row>
    <row r="230" spans="2:15">
      <c r="B230" s="22"/>
      <c r="C230" s="10"/>
      <c r="E230" s="10"/>
      <c r="H230">
        <v>0</v>
      </c>
      <c r="I230" s="10"/>
      <c r="J230">
        <v>0</v>
      </c>
      <c r="K230">
        <v>0</v>
      </c>
      <c r="L230">
        <v>0</v>
      </c>
      <c r="N230">
        <v>0</v>
      </c>
      <c r="O230" t="s">
        <v>35</v>
      </c>
    </row>
    <row r="231" spans="2:15">
      <c r="B231" s="22"/>
      <c r="C231" s="10"/>
      <c r="E231" s="10"/>
      <c r="H231">
        <v>0</v>
      </c>
      <c r="I231" s="10"/>
      <c r="J231">
        <v>0</v>
      </c>
      <c r="K231">
        <v>0</v>
      </c>
      <c r="L231">
        <v>0</v>
      </c>
      <c r="N231">
        <v>0</v>
      </c>
      <c r="O231" t="s">
        <v>37</v>
      </c>
    </row>
    <row r="232" spans="2:15">
      <c r="B232" s="22"/>
      <c r="C232" s="10"/>
      <c r="E232" s="10"/>
      <c r="H232">
        <v>0</v>
      </c>
      <c r="I232" s="10"/>
      <c r="J232">
        <v>0</v>
      </c>
      <c r="K232">
        <v>0</v>
      </c>
      <c r="L232">
        <v>0</v>
      </c>
      <c r="N232">
        <v>0</v>
      </c>
      <c r="O232" t="s">
        <v>26</v>
      </c>
    </row>
    <row r="233" spans="2:15">
      <c r="B233" s="22"/>
      <c r="C233" s="10"/>
      <c r="E233" s="10"/>
      <c r="H233">
        <v>0</v>
      </c>
      <c r="I233" s="10"/>
      <c r="J233">
        <v>0</v>
      </c>
      <c r="K233">
        <v>0</v>
      </c>
      <c r="L233">
        <v>0</v>
      </c>
      <c r="N233">
        <v>0</v>
      </c>
      <c r="O233" t="s">
        <v>27</v>
      </c>
    </row>
    <row r="234" spans="2:15">
      <c r="B234" s="22"/>
      <c r="C234" s="10"/>
      <c r="E234" s="10"/>
      <c r="H234">
        <v>0</v>
      </c>
      <c r="I234" s="10"/>
      <c r="J234">
        <v>0</v>
      </c>
      <c r="K234">
        <v>0</v>
      </c>
      <c r="L234">
        <v>0</v>
      </c>
      <c r="N234">
        <v>0</v>
      </c>
      <c r="O234" t="s">
        <v>31</v>
      </c>
    </row>
    <row r="235" spans="2:15">
      <c r="B235" s="22"/>
      <c r="C235" s="10"/>
      <c r="E235" s="10"/>
      <c r="H235">
        <v>0</v>
      </c>
      <c r="I235" s="10"/>
      <c r="J235">
        <v>0</v>
      </c>
      <c r="K235">
        <v>0</v>
      </c>
      <c r="L235">
        <v>0</v>
      </c>
      <c r="N235">
        <v>0</v>
      </c>
      <c r="O235" t="s">
        <v>35</v>
      </c>
    </row>
    <row r="236" spans="2:15">
      <c r="B236" s="22"/>
      <c r="C236" s="10"/>
      <c r="E236" s="10"/>
      <c r="H236">
        <v>0</v>
      </c>
      <c r="I236" s="10"/>
      <c r="J236">
        <v>0</v>
      </c>
      <c r="K236">
        <v>0</v>
      </c>
      <c r="L236">
        <v>0</v>
      </c>
      <c r="N236">
        <v>0</v>
      </c>
      <c r="O236" t="s">
        <v>37</v>
      </c>
    </row>
    <row r="237" spans="2:15">
      <c r="B237" s="22"/>
      <c r="C237" s="10"/>
      <c r="E237" s="10"/>
      <c r="H237">
        <v>0</v>
      </c>
      <c r="I237" s="10"/>
      <c r="J237">
        <v>0</v>
      </c>
      <c r="K237">
        <v>0</v>
      </c>
      <c r="L237">
        <v>0</v>
      </c>
      <c r="N237">
        <v>0</v>
      </c>
      <c r="O237" t="s">
        <v>26</v>
      </c>
    </row>
    <row r="238" spans="2:15">
      <c r="B238" s="22"/>
      <c r="C238" s="10"/>
      <c r="E238" s="10"/>
      <c r="H238">
        <v>0</v>
      </c>
      <c r="I238" s="10"/>
      <c r="J238">
        <v>0</v>
      </c>
      <c r="K238">
        <v>0</v>
      </c>
      <c r="L238">
        <v>0</v>
      </c>
      <c r="N238">
        <v>0</v>
      </c>
      <c r="O238" t="s">
        <v>27</v>
      </c>
    </row>
    <row r="239" spans="2:15">
      <c r="B239" s="22"/>
      <c r="C239" s="10"/>
      <c r="E239" s="10"/>
      <c r="H239">
        <v>0</v>
      </c>
      <c r="I239" s="10"/>
      <c r="J239">
        <v>0</v>
      </c>
      <c r="K239">
        <v>0</v>
      </c>
      <c r="L239">
        <v>0</v>
      </c>
      <c r="N239">
        <v>0</v>
      </c>
      <c r="O239" t="s">
        <v>31</v>
      </c>
    </row>
    <row r="240" spans="2:15">
      <c r="B240" s="22"/>
      <c r="C240" s="10"/>
      <c r="E240" s="10"/>
      <c r="H240">
        <v>0</v>
      </c>
      <c r="I240" s="10"/>
      <c r="J240">
        <v>0</v>
      </c>
      <c r="K240">
        <v>0</v>
      </c>
      <c r="L240">
        <v>0</v>
      </c>
      <c r="N240">
        <v>0</v>
      </c>
      <c r="O240" t="s">
        <v>35</v>
      </c>
    </row>
    <row r="241" spans="2:15">
      <c r="B241" s="22"/>
      <c r="C241" s="10"/>
      <c r="E241" s="10"/>
      <c r="H241">
        <v>0</v>
      </c>
      <c r="I241" s="10"/>
      <c r="J241">
        <v>0</v>
      </c>
      <c r="K241">
        <v>0</v>
      </c>
      <c r="L241">
        <v>0</v>
      </c>
      <c r="N241">
        <v>0</v>
      </c>
      <c r="O241" t="s">
        <v>37</v>
      </c>
    </row>
    <row r="242" spans="2:15">
      <c r="B242" s="22"/>
      <c r="C242" s="10"/>
      <c r="E242" s="10"/>
      <c r="H242">
        <v>0</v>
      </c>
      <c r="I242" s="10"/>
      <c r="J242">
        <v>0</v>
      </c>
      <c r="K242">
        <v>0</v>
      </c>
      <c r="L242">
        <v>0</v>
      </c>
      <c r="N242">
        <v>0</v>
      </c>
      <c r="O242" t="s">
        <v>26</v>
      </c>
    </row>
    <row r="243" spans="2:15">
      <c r="B243" s="22"/>
      <c r="C243" s="10"/>
      <c r="E243" s="10"/>
      <c r="H243">
        <v>0</v>
      </c>
      <c r="I243" s="10"/>
      <c r="J243">
        <v>0</v>
      </c>
      <c r="K243">
        <v>0</v>
      </c>
      <c r="L243">
        <v>0</v>
      </c>
      <c r="N243">
        <v>0</v>
      </c>
      <c r="O243" t="s">
        <v>27</v>
      </c>
    </row>
    <row r="244" spans="2:15">
      <c r="B244" s="22"/>
      <c r="C244" s="10"/>
      <c r="E244" s="10"/>
      <c r="H244">
        <v>0</v>
      </c>
      <c r="I244" s="10"/>
      <c r="J244">
        <v>0</v>
      </c>
      <c r="K244">
        <v>0</v>
      </c>
      <c r="L244">
        <v>0</v>
      </c>
      <c r="N244">
        <v>0</v>
      </c>
      <c r="O244" t="s">
        <v>31</v>
      </c>
    </row>
    <row r="245" spans="2:15">
      <c r="B245" s="22"/>
      <c r="C245" s="10"/>
      <c r="E245" s="10"/>
      <c r="H245">
        <v>0</v>
      </c>
      <c r="I245" s="10"/>
      <c r="J245">
        <v>0</v>
      </c>
      <c r="K245">
        <v>0</v>
      </c>
      <c r="L245">
        <v>0</v>
      </c>
      <c r="N245">
        <v>0</v>
      </c>
      <c r="O245" t="s">
        <v>35</v>
      </c>
    </row>
    <row r="246" spans="2:15">
      <c r="B246" s="22"/>
      <c r="C246" s="10"/>
      <c r="E246" s="10"/>
      <c r="H246">
        <v>0</v>
      </c>
      <c r="I246" s="10"/>
      <c r="J246">
        <v>0</v>
      </c>
      <c r="K246">
        <v>0</v>
      </c>
      <c r="L246">
        <v>0</v>
      </c>
      <c r="N246">
        <v>0</v>
      </c>
      <c r="O246" t="s">
        <v>37</v>
      </c>
    </row>
    <row r="247" spans="2:15">
      <c r="B247" s="22"/>
      <c r="C247" s="10"/>
      <c r="E247" s="10"/>
      <c r="H247">
        <v>0</v>
      </c>
      <c r="I247" s="10"/>
      <c r="J247">
        <v>0</v>
      </c>
      <c r="K247">
        <v>0</v>
      </c>
      <c r="L247">
        <v>0</v>
      </c>
      <c r="N247">
        <v>0</v>
      </c>
      <c r="O247" t="s">
        <v>26</v>
      </c>
    </row>
    <row r="248" spans="2:15">
      <c r="B248" s="22"/>
      <c r="C248" s="10"/>
      <c r="E248" s="10"/>
      <c r="H248">
        <v>0</v>
      </c>
      <c r="I248" s="10"/>
      <c r="J248">
        <v>0</v>
      </c>
      <c r="K248">
        <v>0</v>
      </c>
      <c r="L248">
        <v>0</v>
      </c>
      <c r="N248">
        <v>0</v>
      </c>
      <c r="O248" t="s">
        <v>27</v>
      </c>
    </row>
    <row r="249" spans="2:15">
      <c r="B249" s="22"/>
      <c r="C249" s="10"/>
      <c r="E249" s="10"/>
      <c r="H249">
        <v>0</v>
      </c>
      <c r="I249" s="10"/>
      <c r="J249">
        <v>0</v>
      </c>
      <c r="K249">
        <v>0</v>
      </c>
      <c r="L249">
        <v>0</v>
      </c>
      <c r="N249">
        <v>0</v>
      </c>
      <c r="O249" t="s">
        <v>31</v>
      </c>
    </row>
    <row r="250" spans="2:15">
      <c r="B250" s="22"/>
      <c r="C250" s="10"/>
      <c r="E250" s="10"/>
      <c r="H250">
        <v>0</v>
      </c>
      <c r="I250" s="10"/>
      <c r="J250">
        <v>0</v>
      </c>
      <c r="K250">
        <v>0</v>
      </c>
      <c r="L250">
        <v>0</v>
      </c>
      <c r="N250">
        <v>0</v>
      </c>
      <c r="O250" t="s">
        <v>35</v>
      </c>
    </row>
    <row r="251" spans="2:15">
      <c r="B251" s="22"/>
      <c r="C251" s="10"/>
      <c r="E251" s="10"/>
      <c r="H251">
        <v>0</v>
      </c>
      <c r="I251" s="10"/>
      <c r="J251">
        <v>0</v>
      </c>
      <c r="K251">
        <v>0</v>
      </c>
      <c r="L251">
        <v>0</v>
      </c>
      <c r="N251">
        <v>0</v>
      </c>
      <c r="O251" t="s">
        <v>37</v>
      </c>
    </row>
    <row r="252" spans="2:15">
      <c r="B252" s="22"/>
      <c r="C252" s="10"/>
      <c r="E252" s="10"/>
      <c r="H252">
        <v>0</v>
      </c>
      <c r="I252" s="10"/>
      <c r="J252">
        <v>0</v>
      </c>
      <c r="K252">
        <v>0</v>
      </c>
      <c r="L252">
        <v>0</v>
      </c>
      <c r="N252">
        <v>0</v>
      </c>
      <c r="O252" t="s">
        <v>26</v>
      </c>
    </row>
    <row r="253" spans="2:15">
      <c r="B253" s="22"/>
      <c r="C253" s="10"/>
      <c r="E253" s="10"/>
      <c r="H253">
        <v>0</v>
      </c>
      <c r="I253" s="10"/>
      <c r="J253">
        <v>0</v>
      </c>
      <c r="K253">
        <v>0</v>
      </c>
      <c r="L253">
        <v>0</v>
      </c>
      <c r="N253">
        <v>0</v>
      </c>
      <c r="O253" t="s">
        <v>27</v>
      </c>
    </row>
    <row r="254" spans="2:15">
      <c r="B254" s="22"/>
      <c r="C254" s="10"/>
      <c r="E254" s="10"/>
      <c r="H254">
        <v>0</v>
      </c>
      <c r="I254" s="10"/>
      <c r="J254">
        <v>0</v>
      </c>
      <c r="K254">
        <v>0</v>
      </c>
      <c r="L254">
        <v>0</v>
      </c>
      <c r="N254">
        <v>0</v>
      </c>
      <c r="O254" t="s">
        <v>31</v>
      </c>
    </row>
    <row r="255" spans="2:15">
      <c r="B255" s="22"/>
      <c r="C255" s="10"/>
      <c r="E255" s="10"/>
      <c r="H255">
        <v>0</v>
      </c>
      <c r="I255" s="10"/>
      <c r="J255">
        <v>0</v>
      </c>
      <c r="K255">
        <v>0</v>
      </c>
      <c r="L255">
        <v>0</v>
      </c>
      <c r="N255">
        <v>0</v>
      </c>
      <c r="O255" t="s">
        <v>35</v>
      </c>
    </row>
    <row r="256" spans="2:15">
      <c r="B256" s="22"/>
      <c r="C256" s="10"/>
      <c r="E256" s="10"/>
      <c r="H256">
        <v>0</v>
      </c>
      <c r="I256" s="10"/>
      <c r="J256">
        <v>0</v>
      </c>
      <c r="K256">
        <v>0</v>
      </c>
      <c r="L256">
        <v>0</v>
      </c>
      <c r="N256">
        <v>0</v>
      </c>
      <c r="O256" t="s">
        <v>37</v>
      </c>
    </row>
    <row r="257" spans="2:15">
      <c r="B257" s="22"/>
      <c r="C257" s="10"/>
      <c r="E257" s="10"/>
      <c r="H257">
        <v>0</v>
      </c>
      <c r="I257" s="10"/>
      <c r="J257">
        <v>0</v>
      </c>
      <c r="K257">
        <v>0</v>
      </c>
      <c r="L257">
        <v>0</v>
      </c>
      <c r="N257">
        <v>0</v>
      </c>
      <c r="O257" t="s">
        <v>26</v>
      </c>
    </row>
    <row r="258" spans="2:15">
      <c r="B258" s="22"/>
      <c r="C258" s="10"/>
      <c r="E258" s="10"/>
      <c r="H258">
        <v>0</v>
      </c>
      <c r="I258" s="10"/>
      <c r="J258">
        <v>0</v>
      </c>
      <c r="K258">
        <v>0</v>
      </c>
      <c r="L258">
        <v>0</v>
      </c>
      <c r="N258">
        <v>0</v>
      </c>
      <c r="O258" t="s">
        <v>27</v>
      </c>
    </row>
    <row r="259" spans="2:15">
      <c r="B259" s="22"/>
      <c r="C259" s="10"/>
      <c r="E259" s="10"/>
      <c r="H259">
        <v>0</v>
      </c>
      <c r="I259" s="10"/>
      <c r="J259">
        <v>0</v>
      </c>
      <c r="K259">
        <v>0</v>
      </c>
      <c r="L259">
        <v>0</v>
      </c>
      <c r="N259">
        <v>0</v>
      </c>
      <c r="O259" t="s">
        <v>31</v>
      </c>
    </row>
    <row r="260" spans="2:15">
      <c r="B260" s="22"/>
      <c r="C260" s="10"/>
      <c r="E260" s="10"/>
      <c r="H260">
        <v>0</v>
      </c>
      <c r="I260" s="10"/>
      <c r="J260">
        <v>0</v>
      </c>
      <c r="K260">
        <v>0</v>
      </c>
      <c r="L260">
        <v>0</v>
      </c>
      <c r="N260">
        <v>0</v>
      </c>
      <c r="O260" t="s">
        <v>35</v>
      </c>
    </row>
    <row r="261" spans="2:15">
      <c r="B261" s="22"/>
      <c r="C261" s="10"/>
      <c r="E261" s="10"/>
      <c r="H261">
        <v>0</v>
      </c>
      <c r="I261" s="10"/>
      <c r="J261">
        <v>0</v>
      </c>
      <c r="K261">
        <v>0</v>
      </c>
      <c r="L261">
        <v>0</v>
      </c>
      <c r="N261">
        <v>0</v>
      </c>
      <c r="O261" t="s">
        <v>37</v>
      </c>
    </row>
    <row r="262" spans="2:15">
      <c r="B262" s="22"/>
      <c r="C262" s="10"/>
      <c r="E262" s="10"/>
      <c r="H262">
        <v>0</v>
      </c>
      <c r="I262" s="10"/>
      <c r="J262">
        <v>0</v>
      </c>
      <c r="K262">
        <v>0</v>
      </c>
      <c r="L262">
        <v>0</v>
      </c>
      <c r="N262">
        <v>0</v>
      </c>
      <c r="O262" t="s">
        <v>26</v>
      </c>
    </row>
    <row r="263" spans="2:15">
      <c r="B263" s="22"/>
      <c r="C263" s="10"/>
      <c r="E263" s="10"/>
      <c r="H263">
        <v>0</v>
      </c>
      <c r="I263" s="10"/>
      <c r="J263">
        <v>0</v>
      </c>
      <c r="K263">
        <v>0</v>
      </c>
      <c r="L263">
        <v>0</v>
      </c>
      <c r="N263">
        <v>0</v>
      </c>
      <c r="O263" t="s">
        <v>27</v>
      </c>
    </row>
    <row r="264" spans="2:15">
      <c r="B264" s="22"/>
      <c r="C264" s="10"/>
      <c r="E264" s="10"/>
      <c r="H264">
        <v>0</v>
      </c>
      <c r="I264" s="10"/>
      <c r="J264">
        <v>0</v>
      </c>
      <c r="K264">
        <v>0</v>
      </c>
      <c r="L264">
        <v>0</v>
      </c>
      <c r="N264">
        <v>0</v>
      </c>
      <c r="O264" t="s">
        <v>31</v>
      </c>
    </row>
    <row r="265" spans="2:15">
      <c r="B265" s="22"/>
      <c r="C265" s="10"/>
      <c r="E265" s="10"/>
      <c r="H265">
        <v>0</v>
      </c>
      <c r="I265" s="10"/>
      <c r="J265">
        <v>0</v>
      </c>
      <c r="K265">
        <v>0</v>
      </c>
      <c r="L265">
        <v>0</v>
      </c>
      <c r="N265">
        <v>0</v>
      </c>
      <c r="O265" t="s">
        <v>35</v>
      </c>
    </row>
    <row r="266" spans="2:15">
      <c r="B266" s="22"/>
      <c r="C266" s="10"/>
      <c r="E266" s="10"/>
      <c r="H266">
        <v>0</v>
      </c>
      <c r="I266" s="10"/>
      <c r="J266">
        <v>0</v>
      </c>
      <c r="K266">
        <v>0</v>
      </c>
      <c r="L266">
        <v>0</v>
      </c>
      <c r="N266">
        <v>0</v>
      </c>
      <c r="O266" t="s">
        <v>37</v>
      </c>
    </row>
    <row r="267" spans="2:15">
      <c r="B267" s="22"/>
      <c r="C267" s="10"/>
      <c r="E267" s="10"/>
      <c r="H267">
        <v>0</v>
      </c>
      <c r="I267" s="10"/>
      <c r="J267">
        <v>0</v>
      </c>
      <c r="K267">
        <v>0</v>
      </c>
      <c r="L267">
        <v>0</v>
      </c>
      <c r="N267">
        <v>0</v>
      </c>
      <c r="O267" t="s">
        <v>26</v>
      </c>
    </row>
    <row r="268" spans="2:15">
      <c r="B268" s="22"/>
      <c r="C268" s="10"/>
      <c r="E268" s="10"/>
      <c r="H268">
        <v>0</v>
      </c>
      <c r="I268" s="10"/>
      <c r="J268">
        <v>0</v>
      </c>
      <c r="K268">
        <v>0</v>
      </c>
      <c r="L268">
        <v>0</v>
      </c>
      <c r="N268">
        <v>0</v>
      </c>
      <c r="O268" t="s">
        <v>27</v>
      </c>
    </row>
    <row r="269" spans="2:15">
      <c r="B269" s="22"/>
      <c r="C269" s="10"/>
      <c r="E269" s="10"/>
      <c r="H269">
        <v>0</v>
      </c>
      <c r="I269" s="10"/>
      <c r="J269">
        <v>0</v>
      </c>
      <c r="K269">
        <v>0</v>
      </c>
      <c r="L269">
        <v>0</v>
      </c>
      <c r="N269">
        <v>0</v>
      </c>
      <c r="O269" t="s">
        <v>31</v>
      </c>
    </row>
    <row r="270" spans="2:15">
      <c r="B270" s="22"/>
      <c r="C270" s="10"/>
      <c r="E270" s="10"/>
      <c r="H270">
        <v>0</v>
      </c>
      <c r="I270" s="10"/>
      <c r="J270">
        <v>0</v>
      </c>
      <c r="K270">
        <v>0</v>
      </c>
      <c r="L270">
        <v>0</v>
      </c>
      <c r="N270">
        <v>0</v>
      </c>
      <c r="O270" t="s">
        <v>35</v>
      </c>
    </row>
    <row r="271" spans="2:15">
      <c r="B271" s="22"/>
      <c r="C271" s="10"/>
      <c r="E271" s="10"/>
      <c r="H271">
        <v>0</v>
      </c>
      <c r="I271" s="10"/>
      <c r="J271">
        <v>0</v>
      </c>
      <c r="K271">
        <v>0</v>
      </c>
      <c r="L271">
        <v>0</v>
      </c>
      <c r="N271">
        <v>0</v>
      </c>
      <c r="O271" t="s">
        <v>37</v>
      </c>
    </row>
    <row r="272" spans="2:15">
      <c r="B272" s="22"/>
      <c r="C272" s="10"/>
      <c r="E272" s="10"/>
      <c r="H272">
        <v>0</v>
      </c>
      <c r="I272" s="10"/>
      <c r="J272">
        <v>0</v>
      </c>
      <c r="K272">
        <v>0</v>
      </c>
      <c r="L272">
        <v>0</v>
      </c>
      <c r="N272">
        <v>0</v>
      </c>
      <c r="O272" t="s">
        <v>26</v>
      </c>
    </row>
    <row r="273" spans="2:15">
      <c r="B273" s="22"/>
      <c r="C273" s="10"/>
      <c r="E273" s="10"/>
      <c r="H273">
        <v>0</v>
      </c>
      <c r="I273" s="10"/>
      <c r="J273">
        <v>0</v>
      </c>
      <c r="K273">
        <v>0</v>
      </c>
      <c r="L273">
        <v>0</v>
      </c>
      <c r="N273">
        <v>0</v>
      </c>
      <c r="O273" t="s">
        <v>27</v>
      </c>
    </row>
    <row r="274" spans="2:15">
      <c r="B274" s="22"/>
      <c r="C274" s="10"/>
      <c r="E274" s="10"/>
      <c r="H274">
        <v>0</v>
      </c>
      <c r="I274" s="10"/>
      <c r="J274">
        <v>0</v>
      </c>
      <c r="K274">
        <v>0</v>
      </c>
      <c r="L274">
        <v>0</v>
      </c>
      <c r="N274">
        <v>0</v>
      </c>
      <c r="O274" t="s">
        <v>31</v>
      </c>
    </row>
    <row r="275" spans="2:15">
      <c r="B275" s="22"/>
      <c r="C275" s="10"/>
      <c r="E275" s="10"/>
      <c r="H275">
        <v>0</v>
      </c>
      <c r="I275" s="10"/>
      <c r="J275">
        <v>0</v>
      </c>
      <c r="K275">
        <v>0</v>
      </c>
      <c r="L275">
        <v>0</v>
      </c>
      <c r="N275">
        <v>0</v>
      </c>
      <c r="O275" t="s">
        <v>35</v>
      </c>
    </row>
    <row r="276" spans="2:15">
      <c r="B276" s="22"/>
      <c r="C276" s="10"/>
      <c r="E276" s="10"/>
      <c r="H276">
        <v>0</v>
      </c>
      <c r="I276" s="10"/>
      <c r="J276">
        <v>0</v>
      </c>
      <c r="K276">
        <v>0</v>
      </c>
      <c r="L276">
        <v>0</v>
      </c>
      <c r="N276">
        <v>0</v>
      </c>
      <c r="O276" t="s">
        <v>37</v>
      </c>
    </row>
    <row r="277" spans="2:15">
      <c r="B277" s="22"/>
      <c r="C277" s="10"/>
      <c r="E277" s="10"/>
      <c r="H277">
        <v>0</v>
      </c>
      <c r="I277" s="10"/>
      <c r="J277">
        <v>0</v>
      </c>
      <c r="K277">
        <v>0</v>
      </c>
      <c r="L277">
        <v>0</v>
      </c>
      <c r="N277">
        <v>0</v>
      </c>
      <c r="O277" t="s">
        <v>26</v>
      </c>
    </row>
    <row r="278" spans="2:15">
      <c r="B278" s="22"/>
      <c r="C278" s="10"/>
      <c r="E278" s="10"/>
      <c r="H278">
        <v>0</v>
      </c>
      <c r="I278" s="10"/>
      <c r="J278">
        <v>0</v>
      </c>
      <c r="K278">
        <v>0</v>
      </c>
      <c r="L278">
        <v>0</v>
      </c>
      <c r="N278">
        <v>0</v>
      </c>
      <c r="O278" t="s">
        <v>27</v>
      </c>
    </row>
    <row r="279" spans="2:15">
      <c r="B279" s="22"/>
      <c r="C279" s="10"/>
      <c r="E279" s="10"/>
      <c r="H279">
        <v>0</v>
      </c>
      <c r="I279" s="10"/>
      <c r="J279">
        <v>0</v>
      </c>
      <c r="K279">
        <v>0</v>
      </c>
      <c r="L279">
        <v>0</v>
      </c>
      <c r="N279">
        <v>0</v>
      </c>
      <c r="O279" t="s">
        <v>31</v>
      </c>
    </row>
    <row r="280" spans="2:15">
      <c r="B280" s="22"/>
      <c r="C280" s="10"/>
      <c r="E280" s="10"/>
      <c r="H280">
        <v>0</v>
      </c>
      <c r="I280" s="10"/>
      <c r="J280">
        <v>0</v>
      </c>
      <c r="K280">
        <v>0</v>
      </c>
      <c r="L280">
        <v>0</v>
      </c>
      <c r="N280">
        <v>0</v>
      </c>
      <c r="O280" t="s">
        <v>35</v>
      </c>
    </row>
    <row r="281" spans="2:15">
      <c r="B281" s="22"/>
      <c r="C281" s="10"/>
      <c r="E281" s="10"/>
      <c r="H281">
        <v>0</v>
      </c>
      <c r="I281" s="10"/>
      <c r="J281">
        <v>0</v>
      </c>
      <c r="K281">
        <v>0</v>
      </c>
      <c r="L281">
        <v>0</v>
      </c>
      <c r="N281">
        <v>0</v>
      </c>
      <c r="O281" t="s">
        <v>37</v>
      </c>
    </row>
    <row r="282" spans="2:15">
      <c r="B282" s="22"/>
      <c r="C282" s="10"/>
      <c r="E282" s="10"/>
      <c r="H282">
        <v>0</v>
      </c>
      <c r="I282" s="10"/>
      <c r="J282">
        <v>0</v>
      </c>
      <c r="K282">
        <v>0</v>
      </c>
      <c r="L282">
        <v>0</v>
      </c>
      <c r="N282">
        <v>0</v>
      </c>
      <c r="O282" t="s">
        <v>26</v>
      </c>
    </row>
    <row r="283" spans="2:15">
      <c r="B283" s="22"/>
      <c r="C283" s="10"/>
      <c r="E283" s="10"/>
      <c r="H283">
        <v>0</v>
      </c>
      <c r="I283" s="10"/>
      <c r="J283">
        <v>0</v>
      </c>
      <c r="K283">
        <v>0</v>
      </c>
      <c r="L283">
        <v>0</v>
      </c>
      <c r="N283">
        <v>0</v>
      </c>
      <c r="O283" t="s">
        <v>27</v>
      </c>
    </row>
    <row r="284" spans="2:15">
      <c r="B284" s="22"/>
      <c r="C284" s="10"/>
      <c r="E284" s="10"/>
      <c r="H284">
        <v>0</v>
      </c>
      <c r="I284" s="10"/>
      <c r="J284">
        <v>0</v>
      </c>
      <c r="K284">
        <v>0</v>
      </c>
      <c r="L284">
        <v>0</v>
      </c>
      <c r="N284">
        <v>0</v>
      </c>
      <c r="O284" t="s">
        <v>31</v>
      </c>
    </row>
    <row r="285" spans="2:15">
      <c r="B285" s="22"/>
      <c r="C285" s="10"/>
      <c r="E285" s="10"/>
      <c r="H285">
        <v>0</v>
      </c>
      <c r="I285" s="10"/>
      <c r="J285">
        <v>0</v>
      </c>
      <c r="K285">
        <v>0</v>
      </c>
      <c r="L285">
        <v>0</v>
      </c>
      <c r="N285">
        <v>0</v>
      </c>
      <c r="O285" t="s">
        <v>35</v>
      </c>
    </row>
    <row r="286" spans="2:15">
      <c r="B286" s="22"/>
      <c r="C286" s="10"/>
      <c r="E286" s="10"/>
      <c r="H286">
        <v>0</v>
      </c>
      <c r="I286" s="10"/>
      <c r="J286">
        <v>0</v>
      </c>
      <c r="K286">
        <v>0</v>
      </c>
      <c r="L286">
        <v>0</v>
      </c>
      <c r="N286">
        <v>0</v>
      </c>
      <c r="O286" t="s">
        <v>37</v>
      </c>
    </row>
    <row r="287" spans="2:15">
      <c r="B287" s="22"/>
      <c r="C287" s="10"/>
      <c r="E287" s="10"/>
      <c r="H287">
        <v>0</v>
      </c>
      <c r="I287" s="10"/>
      <c r="J287">
        <v>0</v>
      </c>
      <c r="K287">
        <v>0</v>
      </c>
      <c r="L287">
        <v>0</v>
      </c>
      <c r="N287">
        <v>0</v>
      </c>
      <c r="O287" t="s">
        <v>26</v>
      </c>
    </row>
    <row r="288" spans="2:15">
      <c r="B288" s="22"/>
      <c r="C288" s="10"/>
      <c r="E288" s="10"/>
      <c r="H288">
        <v>0</v>
      </c>
      <c r="I288" s="10"/>
      <c r="J288">
        <v>0</v>
      </c>
      <c r="K288">
        <v>0</v>
      </c>
      <c r="L288">
        <v>0</v>
      </c>
      <c r="N288">
        <v>0</v>
      </c>
      <c r="O288" t="s">
        <v>27</v>
      </c>
    </row>
    <row r="289" spans="2:15">
      <c r="B289" s="22"/>
      <c r="C289" s="10"/>
      <c r="E289" s="10"/>
      <c r="H289">
        <v>0</v>
      </c>
      <c r="I289" s="10"/>
      <c r="J289">
        <v>0</v>
      </c>
      <c r="K289">
        <v>0</v>
      </c>
      <c r="L289">
        <v>0</v>
      </c>
      <c r="N289">
        <v>0</v>
      </c>
      <c r="O289" t="s">
        <v>31</v>
      </c>
    </row>
    <row r="290" spans="2:15">
      <c r="B290" s="22"/>
      <c r="C290" s="10"/>
      <c r="E290" s="10"/>
      <c r="H290">
        <v>0</v>
      </c>
      <c r="I290" s="10"/>
      <c r="J290">
        <v>0</v>
      </c>
      <c r="K290">
        <v>0</v>
      </c>
      <c r="L290">
        <v>0</v>
      </c>
      <c r="N290">
        <v>0</v>
      </c>
      <c r="O290" t="s">
        <v>35</v>
      </c>
    </row>
    <row r="291" spans="2:15">
      <c r="B291" s="22"/>
      <c r="C291" s="10"/>
      <c r="E291" s="10"/>
      <c r="H291">
        <v>0</v>
      </c>
      <c r="I291" s="10"/>
      <c r="J291">
        <v>0</v>
      </c>
      <c r="K291">
        <v>0</v>
      </c>
      <c r="L291">
        <v>0</v>
      </c>
      <c r="N291">
        <v>0</v>
      </c>
      <c r="O291" t="s">
        <v>37</v>
      </c>
    </row>
    <row r="292" spans="2:15">
      <c r="B292" s="22"/>
      <c r="C292" s="10"/>
      <c r="E292" s="10"/>
      <c r="H292">
        <v>0</v>
      </c>
      <c r="I292" s="10"/>
      <c r="J292">
        <v>0</v>
      </c>
      <c r="K292">
        <v>0</v>
      </c>
      <c r="L292">
        <v>0</v>
      </c>
      <c r="N292">
        <v>0</v>
      </c>
      <c r="O292" t="s">
        <v>26</v>
      </c>
    </row>
    <row r="293" spans="2:15">
      <c r="B293" s="22"/>
      <c r="C293" s="10"/>
      <c r="E293" s="10"/>
      <c r="H293">
        <v>0</v>
      </c>
      <c r="I293" s="10"/>
      <c r="J293">
        <v>0</v>
      </c>
      <c r="K293">
        <v>0</v>
      </c>
      <c r="L293">
        <v>0</v>
      </c>
      <c r="N293">
        <v>0</v>
      </c>
      <c r="O293" t="s">
        <v>27</v>
      </c>
    </row>
    <row r="294" spans="2:15">
      <c r="B294" s="22"/>
      <c r="C294" s="10"/>
      <c r="E294" s="10"/>
      <c r="H294">
        <v>0</v>
      </c>
      <c r="I294" s="10"/>
      <c r="J294">
        <v>0</v>
      </c>
      <c r="K294">
        <v>0</v>
      </c>
      <c r="L294">
        <v>0</v>
      </c>
      <c r="N294">
        <v>0</v>
      </c>
      <c r="O294" t="s">
        <v>31</v>
      </c>
    </row>
    <row r="295" spans="2:15">
      <c r="B295" s="22"/>
      <c r="C295" s="10"/>
      <c r="E295" s="10"/>
      <c r="H295">
        <v>0</v>
      </c>
      <c r="I295" s="10"/>
      <c r="J295">
        <v>0</v>
      </c>
      <c r="K295">
        <v>0</v>
      </c>
      <c r="L295">
        <v>0</v>
      </c>
      <c r="N295">
        <v>0</v>
      </c>
      <c r="O295" t="s">
        <v>35</v>
      </c>
    </row>
    <row r="296" spans="2:15">
      <c r="B296" s="22"/>
      <c r="C296" s="10"/>
      <c r="E296" s="10"/>
      <c r="H296">
        <v>0</v>
      </c>
      <c r="I296" s="10"/>
      <c r="J296">
        <v>0</v>
      </c>
      <c r="K296">
        <v>0</v>
      </c>
      <c r="L296">
        <v>0</v>
      </c>
      <c r="N296">
        <v>0</v>
      </c>
      <c r="O296" t="s">
        <v>37</v>
      </c>
    </row>
    <row r="297" spans="2:15">
      <c r="B297" s="22"/>
      <c r="C297" s="10"/>
      <c r="E297" s="10"/>
      <c r="H297">
        <v>0</v>
      </c>
      <c r="I297" s="10"/>
      <c r="J297">
        <v>0</v>
      </c>
      <c r="K297">
        <v>0</v>
      </c>
      <c r="L297">
        <v>0</v>
      </c>
      <c r="N297">
        <v>0</v>
      </c>
      <c r="O297" t="s">
        <v>26</v>
      </c>
    </row>
    <row r="298" spans="2:15">
      <c r="B298" s="22"/>
      <c r="C298" s="10"/>
      <c r="E298" s="10"/>
      <c r="H298">
        <v>0</v>
      </c>
      <c r="I298" s="10"/>
      <c r="J298">
        <v>0</v>
      </c>
      <c r="K298">
        <v>0</v>
      </c>
      <c r="L298">
        <v>0</v>
      </c>
      <c r="N298">
        <v>0</v>
      </c>
      <c r="O298" t="s">
        <v>27</v>
      </c>
    </row>
    <row r="299" spans="2:15">
      <c r="B299" s="22"/>
      <c r="C299" s="10"/>
      <c r="E299" s="10"/>
      <c r="H299">
        <v>0</v>
      </c>
      <c r="I299" s="10"/>
      <c r="J299">
        <v>0</v>
      </c>
      <c r="K299">
        <v>0</v>
      </c>
      <c r="L299">
        <v>0</v>
      </c>
      <c r="N299">
        <v>0</v>
      </c>
      <c r="O299" t="s">
        <v>31</v>
      </c>
    </row>
    <row r="300" spans="2:15">
      <c r="B300" s="22"/>
      <c r="C300" s="10"/>
      <c r="E300" s="10"/>
      <c r="H300">
        <v>0</v>
      </c>
      <c r="I300" s="10"/>
      <c r="J300">
        <v>0</v>
      </c>
      <c r="K300">
        <v>0</v>
      </c>
      <c r="L300">
        <v>0</v>
      </c>
      <c r="N300">
        <v>0</v>
      </c>
      <c r="O300" t="s">
        <v>35</v>
      </c>
    </row>
    <row r="301" spans="2:15">
      <c r="B301" s="22"/>
      <c r="C301" s="10"/>
      <c r="E301" s="10"/>
      <c r="H301">
        <v>0</v>
      </c>
      <c r="I301" s="10"/>
      <c r="J301">
        <v>0</v>
      </c>
      <c r="K301">
        <v>0</v>
      </c>
      <c r="L301">
        <v>0</v>
      </c>
      <c r="N301">
        <v>0</v>
      </c>
      <c r="O301" t="s">
        <v>37</v>
      </c>
    </row>
    <row r="302" spans="2:15">
      <c r="B302" s="22"/>
      <c r="C302" s="10"/>
      <c r="E302" s="10"/>
      <c r="H302">
        <v>0</v>
      </c>
      <c r="I302" s="10"/>
      <c r="J302">
        <v>0</v>
      </c>
      <c r="K302">
        <v>0</v>
      </c>
      <c r="L302">
        <v>0</v>
      </c>
      <c r="N302">
        <v>0</v>
      </c>
      <c r="O302" t="s">
        <v>26</v>
      </c>
    </row>
    <row r="303" spans="2:15">
      <c r="B303" s="22"/>
      <c r="C303" s="10"/>
      <c r="E303" s="10"/>
      <c r="H303">
        <v>0</v>
      </c>
      <c r="I303" s="10"/>
      <c r="J303">
        <v>0</v>
      </c>
      <c r="K303">
        <v>0</v>
      </c>
      <c r="L303">
        <v>0</v>
      </c>
      <c r="N303">
        <v>0</v>
      </c>
      <c r="O303" t="s">
        <v>27</v>
      </c>
    </row>
    <row r="304" spans="2:15">
      <c r="B304" s="22"/>
      <c r="C304" s="10"/>
      <c r="E304" s="10"/>
      <c r="H304">
        <v>0</v>
      </c>
      <c r="I304" s="10"/>
      <c r="J304">
        <v>0</v>
      </c>
      <c r="K304">
        <v>0</v>
      </c>
      <c r="L304">
        <v>0</v>
      </c>
      <c r="N304">
        <v>0</v>
      </c>
      <c r="O304" t="s">
        <v>31</v>
      </c>
    </row>
    <row r="305" spans="2:15">
      <c r="B305" s="22"/>
      <c r="C305" s="10"/>
      <c r="E305" s="10"/>
      <c r="H305">
        <v>0</v>
      </c>
      <c r="I305" s="10"/>
      <c r="J305">
        <v>0</v>
      </c>
      <c r="K305">
        <v>0</v>
      </c>
      <c r="L305">
        <v>0</v>
      </c>
      <c r="N305">
        <v>0</v>
      </c>
      <c r="O305" t="s">
        <v>35</v>
      </c>
    </row>
    <row r="306" spans="2:15">
      <c r="B306" s="22"/>
      <c r="C306" s="10"/>
      <c r="E306" s="10"/>
      <c r="H306">
        <v>0</v>
      </c>
      <c r="I306" s="10"/>
      <c r="J306">
        <v>0</v>
      </c>
      <c r="K306">
        <v>0</v>
      </c>
      <c r="L306">
        <v>0</v>
      </c>
      <c r="N306">
        <v>0</v>
      </c>
      <c r="O306" t="s">
        <v>37</v>
      </c>
    </row>
    <row r="307" spans="2:15">
      <c r="B307" s="22"/>
      <c r="C307" s="10"/>
      <c r="E307" s="10"/>
      <c r="H307">
        <v>0</v>
      </c>
      <c r="I307" s="10"/>
      <c r="J307">
        <v>0</v>
      </c>
      <c r="K307">
        <v>0</v>
      </c>
      <c r="L307">
        <v>0</v>
      </c>
      <c r="N307">
        <v>0</v>
      </c>
      <c r="O307" t="s">
        <v>26</v>
      </c>
    </row>
    <row r="308" spans="2:15">
      <c r="B308" s="22"/>
      <c r="C308" s="10"/>
      <c r="E308" s="10"/>
      <c r="H308">
        <v>0</v>
      </c>
      <c r="I308" s="10"/>
      <c r="J308">
        <v>0</v>
      </c>
      <c r="K308">
        <v>0</v>
      </c>
      <c r="L308">
        <v>0</v>
      </c>
      <c r="N308">
        <v>0</v>
      </c>
      <c r="O308" t="s">
        <v>27</v>
      </c>
    </row>
    <row r="309" spans="2:15">
      <c r="B309" s="22"/>
      <c r="C309" s="10"/>
      <c r="E309" s="10"/>
      <c r="H309">
        <v>0</v>
      </c>
      <c r="I309" s="10"/>
      <c r="J309">
        <v>0</v>
      </c>
      <c r="K309">
        <v>0</v>
      </c>
      <c r="L309">
        <v>0</v>
      </c>
      <c r="N309">
        <v>0</v>
      </c>
      <c r="O309" t="s">
        <v>31</v>
      </c>
    </row>
    <row r="310" spans="2:15">
      <c r="B310" s="22"/>
      <c r="C310" s="10"/>
      <c r="E310" s="10"/>
      <c r="H310">
        <v>0</v>
      </c>
      <c r="I310" s="10"/>
      <c r="J310">
        <v>0</v>
      </c>
      <c r="K310">
        <v>0</v>
      </c>
      <c r="L310">
        <v>0</v>
      </c>
      <c r="N310">
        <v>0</v>
      </c>
      <c r="O310" t="s">
        <v>35</v>
      </c>
    </row>
    <row r="311" spans="2:15">
      <c r="B311" s="22"/>
      <c r="C311" s="10"/>
      <c r="E311" s="10"/>
      <c r="H311">
        <v>0</v>
      </c>
      <c r="I311" s="10"/>
      <c r="J311">
        <v>0</v>
      </c>
      <c r="K311">
        <v>0</v>
      </c>
      <c r="L311">
        <v>0</v>
      </c>
      <c r="N311">
        <v>0</v>
      </c>
      <c r="O311" t="s">
        <v>37</v>
      </c>
    </row>
    <row r="312" spans="2:15">
      <c r="B312" s="22"/>
      <c r="C312" s="10"/>
      <c r="E312" s="10"/>
      <c r="H312">
        <v>0</v>
      </c>
      <c r="I312" s="10"/>
      <c r="J312">
        <v>0</v>
      </c>
      <c r="K312">
        <v>0</v>
      </c>
      <c r="L312">
        <v>0</v>
      </c>
      <c r="N312">
        <v>0</v>
      </c>
      <c r="O312" t="s">
        <v>26</v>
      </c>
    </row>
    <row r="313" spans="2:15">
      <c r="B313" s="22"/>
      <c r="C313" s="10"/>
      <c r="E313" s="10"/>
      <c r="H313">
        <v>0</v>
      </c>
      <c r="I313" s="10"/>
      <c r="J313">
        <v>0</v>
      </c>
      <c r="K313">
        <v>0</v>
      </c>
      <c r="L313">
        <v>0</v>
      </c>
      <c r="N313">
        <v>0</v>
      </c>
      <c r="O313" t="s">
        <v>27</v>
      </c>
    </row>
    <row r="314" spans="2:15">
      <c r="B314" s="22"/>
      <c r="C314" s="10"/>
      <c r="E314" s="10"/>
      <c r="H314">
        <v>0</v>
      </c>
      <c r="I314" s="10"/>
      <c r="J314">
        <v>0</v>
      </c>
      <c r="K314">
        <v>0</v>
      </c>
      <c r="L314">
        <v>0</v>
      </c>
      <c r="N314">
        <v>0</v>
      </c>
      <c r="O314" t="s">
        <v>31</v>
      </c>
    </row>
    <row r="315" spans="2:15">
      <c r="B315" s="22"/>
      <c r="C315" s="10"/>
      <c r="E315" s="10"/>
      <c r="H315">
        <v>0</v>
      </c>
      <c r="I315" s="10"/>
      <c r="J315">
        <v>0</v>
      </c>
      <c r="K315">
        <v>0</v>
      </c>
      <c r="L315">
        <v>0</v>
      </c>
      <c r="N315">
        <v>0</v>
      </c>
      <c r="O315" t="s">
        <v>35</v>
      </c>
    </row>
    <row r="316" spans="2:15">
      <c r="B316" s="22"/>
      <c r="C316" s="10"/>
      <c r="E316" s="10"/>
      <c r="H316">
        <v>0</v>
      </c>
      <c r="I316" s="10"/>
      <c r="J316">
        <v>0</v>
      </c>
      <c r="K316">
        <v>0</v>
      </c>
      <c r="L316">
        <v>0</v>
      </c>
      <c r="N316">
        <v>0</v>
      </c>
      <c r="O316" t="s">
        <v>37</v>
      </c>
    </row>
    <row r="317" spans="2:15">
      <c r="B317" s="22"/>
      <c r="C317" s="10"/>
      <c r="E317" s="10"/>
      <c r="H317">
        <v>0</v>
      </c>
      <c r="I317" s="10"/>
      <c r="J317">
        <v>0</v>
      </c>
      <c r="K317">
        <v>0</v>
      </c>
      <c r="L317">
        <v>0</v>
      </c>
      <c r="N317">
        <v>0</v>
      </c>
      <c r="O317" t="s">
        <v>26</v>
      </c>
    </row>
    <row r="318" spans="2:15">
      <c r="B318" s="22"/>
      <c r="C318" s="10"/>
      <c r="E318" s="10"/>
      <c r="H318">
        <v>0</v>
      </c>
      <c r="I318" s="10"/>
      <c r="J318">
        <v>0</v>
      </c>
      <c r="K318">
        <v>0</v>
      </c>
      <c r="L318">
        <v>0</v>
      </c>
      <c r="N318">
        <v>0</v>
      </c>
      <c r="O318" t="s">
        <v>27</v>
      </c>
    </row>
    <row r="319" spans="2:15">
      <c r="B319" s="22"/>
      <c r="C319" s="10"/>
      <c r="E319" s="10"/>
      <c r="H319">
        <v>0</v>
      </c>
      <c r="I319" s="10"/>
      <c r="J319">
        <v>0</v>
      </c>
      <c r="K319">
        <v>0</v>
      </c>
      <c r="L319">
        <v>0</v>
      </c>
      <c r="N319">
        <v>0</v>
      </c>
      <c r="O319" t="s">
        <v>31</v>
      </c>
    </row>
    <row r="320" spans="2:15">
      <c r="B320" s="22"/>
      <c r="C320" s="10"/>
      <c r="E320" s="10"/>
      <c r="H320">
        <v>0</v>
      </c>
      <c r="I320" s="10"/>
      <c r="J320">
        <v>0</v>
      </c>
      <c r="K320">
        <v>0</v>
      </c>
      <c r="L320">
        <v>0</v>
      </c>
      <c r="N320">
        <v>0</v>
      </c>
      <c r="O320" t="s">
        <v>35</v>
      </c>
    </row>
    <row r="321" spans="1:15">
      <c r="B321" s="22"/>
      <c r="C321" s="10"/>
      <c r="E321" s="10"/>
      <c r="H321">
        <v>0</v>
      </c>
      <c r="I321" s="10"/>
      <c r="J321">
        <v>0</v>
      </c>
      <c r="K321">
        <v>0</v>
      </c>
      <c r="L321">
        <v>0</v>
      </c>
      <c r="N321">
        <v>0</v>
      </c>
      <c r="O321" t="s">
        <v>37</v>
      </c>
    </row>
    <row r="322" spans="1:15">
      <c r="B322" s="22"/>
      <c r="C322" s="10"/>
      <c r="E322" s="10"/>
      <c r="H322">
        <v>0</v>
      </c>
      <c r="I322" s="10"/>
      <c r="J322">
        <v>0</v>
      </c>
      <c r="K322">
        <v>0</v>
      </c>
      <c r="L322">
        <v>0</v>
      </c>
      <c r="N322">
        <v>0</v>
      </c>
      <c r="O322" t="s">
        <v>26</v>
      </c>
    </row>
    <row r="323" spans="1:15">
      <c r="B323" s="22"/>
      <c r="C323" s="10"/>
      <c r="E323" s="10"/>
      <c r="H323">
        <v>0</v>
      </c>
      <c r="I323" s="10"/>
      <c r="J323">
        <v>0</v>
      </c>
      <c r="K323">
        <v>0</v>
      </c>
      <c r="L323">
        <v>0</v>
      </c>
      <c r="N323">
        <v>0</v>
      </c>
      <c r="O323" t="s">
        <v>27</v>
      </c>
    </row>
    <row r="324" spans="1:15">
      <c r="B324" s="22"/>
      <c r="C324" s="10"/>
      <c r="E324" s="10"/>
      <c r="H324">
        <v>0</v>
      </c>
      <c r="I324" s="10"/>
      <c r="J324">
        <v>0</v>
      </c>
      <c r="K324">
        <v>0</v>
      </c>
      <c r="L324">
        <v>0</v>
      </c>
      <c r="N324">
        <v>0</v>
      </c>
      <c r="O324" t="s">
        <v>31</v>
      </c>
    </row>
    <row r="325" spans="1:15">
      <c r="B325" s="22"/>
      <c r="C325" s="10"/>
      <c r="E325" s="10"/>
      <c r="H325">
        <v>0</v>
      </c>
      <c r="I325" s="10"/>
      <c r="J325">
        <v>0</v>
      </c>
      <c r="K325">
        <v>0</v>
      </c>
      <c r="L325">
        <v>0</v>
      </c>
      <c r="N325">
        <v>0</v>
      </c>
      <c r="O325" t="s">
        <v>35</v>
      </c>
    </row>
    <row r="326" spans="1:15">
      <c r="B326" s="22"/>
      <c r="C326" s="10"/>
      <c r="E326" s="10"/>
      <c r="H326">
        <v>0</v>
      </c>
      <c r="I326" s="10"/>
      <c r="J326">
        <v>0</v>
      </c>
      <c r="K326">
        <v>0</v>
      </c>
      <c r="L326">
        <v>0</v>
      </c>
      <c r="N326">
        <v>0</v>
      </c>
      <c r="O326" t="s">
        <v>37</v>
      </c>
    </row>
    <row r="327" spans="1:15">
      <c r="B327" s="22"/>
      <c r="C327" s="10"/>
      <c r="E327" s="10"/>
      <c r="H327">
        <v>0</v>
      </c>
      <c r="I327" s="10"/>
      <c r="J327">
        <v>0</v>
      </c>
      <c r="K327">
        <v>0</v>
      </c>
      <c r="L327">
        <v>0</v>
      </c>
      <c r="N327">
        <v>0</v>
      </c>
      <c r="O327" t="s">
        <v>26</v>
      </c>
    </row>
    <row r="328" spans="1:15">
      <c r="B328" s="22"/>
      <c r="C328" s="10"/>
      <c r="E328" s="10"/>
      <c r="H328">
        <v>0</v>
      </c>
      <c r="I328" s="10"/>
      <c r="J328">
        <v>0</v>
      </c>
      <c r="K328">
        <v>0</v>
      </c>
      <c r="L328">
        <v>0</v>
      </c>
      <c r="N328">
        <v>0</v>
      </c>
      <c r="O328" t="s">
        <v>27</v>
      </c>
    </row>
    <row r="329" spans="1:15">
      <c r="B329" s="22"/>
      <c r="C329" s="10"/>
      <c r="E329" s="10"/>
      <c r="H329">
        <v>0</v>
      </c>
      <c r="I329" s="10"/>
      <c r="J329">
        <v>0</v>
      </c>
      <c r="K329">
        <v>0</v>
      </c>
      <c r="L329">
        <v>0</v>
      </c>
      <c r="N329">
        <v>0</v>
      </c>
      <c r="O329" t="s">
        <v>31</v>
      </c>
    </row>
    <row r="330" spans="1:15">
      <c r="B330" s="22"/>
      <c r="C330" s="10"/>
      <c r="E330" s="10"/>
      <c r="H330">
        <v>0</v>
      </c>
      <c r="I330" s="10"/>
      <c r="J330">
        <v>0</v>
      </c>
      <c r="K330">
        <v>0</v>
      </c>
      <c r="L330">
        <v>0</v>
      </c>
      <c r="N330">
        <v>0</v>
      </c>
      <c r="O330" t="s">
        <v>35</v>
      </c>
    </row>
    <row r="331" spans="1:15">
      <c r="A331">
        <v>1</v>
      </c>
      <c r="B331" s="22"/>
      <c r="C331" s="10" t="s">
        <v>87</v>
      </c>
      <c r="D331" t="s">
        <v>88</v>
      </c>
      <c r="E331" s="10" t="s">
        <v>89</v>
      </c>
      <c r="F331">
        <v>10000000</v>
      </c>
      <c r="G331">
        <v>100000</v>
      </c>
      <c r="H331">
        <v>10100000</v>
      </c>
      <c r="I331" s="10"/>
      <c r="J331">
        <v>0</v>
      </c>
      <c r="K331">
        <v>0</v>
      </c>
      <c r="L331">
        <v>0</v>
      </c>
      <c r="N331">
        <v>10100000</v>
      </c>
      <c r="O331" t="s">
        <v>37</v>
      </c>
    </row>
    <row r="332" spans="1:15">
      <c r="B332" s="22"/>
      <c r="C332" s="10"/>
      <c r="E332" s="10"/>
      <c r="H332">
        <v>0</v>
      </c>
      <c r="I332" s="10"/>
      <c r="J332">
        <v>0</v>
      </c>
      <c r="K332">
        <v>0</v>
      </c>
      <c r="L332">
        <v>0</v>
      </c>
      <c r="N332">
        <v>0</v>
      </c>
      <c r="O332" t="s">
        <v>26</v>
      </c>
    </row>
    <row r="333" spans="1:15">
      <c r="B333" s="22"/>
      <c r="C333" s="10"/>
      <c r="E333" s="10"/>
      <c r="H333">
        <v>0</v>
      </c>
      <c r="I333" s="10"/>
      <c r="J333">
        <v>0</v>
      </c>
      <c r="K333">
        <v>0</v>
      </c>
      <c r="L333">
        <v>0</v>
      </c>
      <c r="N333">
        <v>0</v>
      </c>
      <c r="O333" t="s">
        <v>27</v>
      </c>
    </row>
    <row r="334" spans="1:15">
      <c r="B334" s="22"/>
      <c r="C334" s="10"/>
      <c r="E334" s="10"/>
      <c r="H334">
        <v>0</v>
      </c>
      <c r="I334" s="10"/>
      <c r="J334">
        <v>0</v>
      </c>
      <c r="K334">
        <v>0</v>
      </c>
      <c r="L334">
        <v>0</v>
      </c>
      <c r="N334">
        <v>0</v>
      </c>
      <c r="O334" t="s">
        <v>31</v>
      </c>
    </row>
    <row r="335" spans="1:15">
      <c r="B335" s="22"/>
      <c r="C335" s="10"/>
      <c r="E335" s="10"/>
      <c r="H335">
        <v>0</v>
      </c>
      <c r="I335" s="10"/>
      <c r="J335">
        <v>0</v>
      </c>
      <c r="K335">
        <v>0</v>
      </c>
      <c r="L335">
        <v>0</v>
      </c>
      <c r="N335">
        <v>0</v>
      </c>
      <c r="O335" t="s">
        <v>35</v>
      </c>
    </row>
    <row r="336" spans="1:15">
      <c r="B336" s="22"/>
      <c r="C336" s="10"/>
      <c r="E336" s="10"/>
      <c r="H336">
        <v>0</v>
      </c>
      <c r="I336" s="10"/>
      <c r="J336">
        <v>0</v>
      </c>
      <c r="K336">
        <v>0</v>
      </c>
      <c r="L336">
        <v>0</v>
      </c>
      <c r="N336">
        <v>0</v>
      </c>
      <c r="O336" t="s">
        <v>37</v>
      </c>
    </row>
    <row r="337" spans="2:15">
      <c r="B337" s="22"/>
      <c r="C337" s="10"/>
      <c r="E337" s="10"/>
      <c r="H337">
        <v>0</v>
      </c>
      <c r="I337" s="10"/>
      <c r="J337">
        <v>0</v>
      </c>
      <c r="K337">
        <v>0</v>
      </c>
      <c r="L337">
        <v>0</v>
      </c>
      <c r="N337">
        <v>0</v>
      </c>
      <c r="O337" t="s">
        <v>26</v>
      </c>
    </row>
    <row r="338" spans="2:15">
      <c r="B338" s="22"/>
      <c r="C338" s="10"/>
      <c r="E338" s="10"/>
      <c r="H338">
        <v>0</v>
      </c>
      <c r="I338" s="10"/>
      <c r="J338">
        <v>0</v>
      </c>
      <c r="K338">
        <v>0</v>
      </c>
      <c r="L338">
        <v>0</v>
      </c>
      <c r="N338">
        <v>0</v>
      </c>
      <c r="O338" t="s">
        <v>27</v>
      </c>
    </row>
    <row r="339" spans="2:15">
      <c r="B339" s="22"/>
      <c r="C339" s="10"/>
      <c r="E339" s="10"/>
      <c r="H339">
        <v>0</v>
      </c>
      <c r="I339" s="10"/>
      <c r="J339">
        <v>0</v>
      </c>
      <c r="K339">
        <v>0</v>
      </c>
      <c r="L339">
        <v>0</v>
      </c>
      <c r="N339">
        <v>0</v>
      </c>
      <c r="O339" t="s">
        <v>31</v>
      </c>
    </row>
    <row r="340" spans="2:15">
      <c r="B340" s="22"/>
      <c r="C340" s="10"/>
      <c r="E340" s="10"/>
      <c r="H340">
        <v>0</v>
      </c>
      <c r="I340" s="10"/>
      <c r="J340">
        <v>0</v>
      </c>
      <c r="K340">
        <v>0</v>
      </c>
      <c r="L340">
        <v>0</v>
      </c>
      <c r="N340">
        <v>0</v>
      </c>
      <c r="O340" t="s">
        <v>35</v>
      </c>
    </row>
    <row r="341" spans="2:15">
      <c r="B341" s="22"/>
      <c r="C341" s="10"/>
      <c r="E341" s="10"/>
      <c r="H341">
        <v>0</v>
      </c>
      <c r="I341" s="10"/>
      <c r="J341">
        <v>0</v>
      </c>
      <c r="K341">
        <v>0</v>
      </c>
      <c r="L341">
        <v>0</v>
      </c>
      <c r="N341">
        <v>0</v>
      </c>
      <c r="O341" t="s">
        <v>37</v>
      </c>
    </row>
    <row r="342" spans="2:15">
      <c r="B342" s="22"/>
      <c r="C342" s="10"/>
      <c r="E342" s="10"/>
      <c r="H342">
        <v>0</v>
      </c>
      <c r="I342" s="10"/>
      <c r="J342">
        <v>0</v>
      </c>
      <c r="K342">
        <v>0</v>
      </c>
      <c r="L342">
        <v>0</v>
      </c>
      <c r="N342">
        <v>0</v>
      </c>
      <c r="O342" t="s">
        <v>26</v>
      </c>
    </row>
    <row r="343" spans="2:15">
      <c r="B343" s="22"/>
      <c r="C343" s="10"/>
      <c r="E343" s="10"/>
      <c r="H343">
        <v>0</v>
      </c>
      <c r="I343" s="10"/>
      <c r="J343">
        <v>0</v>
      </c>
      <c r="K343">
        <v>0</v>
      </c>
      <c r="L343">
        <v>0</v>
      </c>
      <c r="N343">
        <v>0</v>
      </c>
      <c r="O343" t="s">
        <v>27</v>
      </c>
    </row>
    <row r="344" spans="2:15">
      <c r="B344" s="22"/>
      <c r="C344" s="10"/>
      <c r="E344" s="10"/>
      <c r="H344">
        <v>0</v>
      </c>
      <c r="I344" s="10"/>
      <c r="J344">
        <v>0</v>
      </c>
      <c r="K344">
        <v>0</v>
      </c>
      <c r="L344">
        <v>0</v>
      </c>
      <c r="N344">
        <v>0</v>
      </c>
      <c r="O344" t="s">
        <v>31</v>
      </c>
    </row>
    <row r="345" spans="2:15">
      <c r="B345" s="22"/>
      <c r="C345" s="10"/>
      <c r="E345" s="10"/>
      <c r="H345">
        <v>0</v>
      </c>
      <c r="I345" s="10"/>
      <c r="J345">
        <v>0</v>
      </c>
      <c r="K345">
        <v>0</v>
      </c>
      <c r="L345">
        <v>0</v>
      </c>
      <c r="N345">
        <v>0</v>
      </c>
      <c r="O345" t="s">
        <v>35</v>
      </c>
    </row>
    <row r="346" spans="2:15">
      <c r="B346" s="22"/>
      <c r="C346" s="10"/>
      <c r="E346" s="10"/>
      <c r="H346">
        <v>0</v>
      </c>
      <c r="I346" s="10"/>
      <c r="J346">
        <v>0</v>
      </c>
      <c r="K346">
        <v>0</v>
      </c>
      <c r="L346">
        <v>0</v>
      </c>
      <c r="N346">
        <v>0</v>
      </c>
      <c r="O346" t="s">
        <v>37</v>
      </c>
    </row>
    <row r="347" spans="2:15">
      <c r="B347" s="22"/>
      <c r="C347" s="10"/>
      <c r="E347" s="10"/>
      <c r="H347">
        <v>0</v>
      </c>
      <c r="I347" s="10"/>
      <c r="J347">
        <v>0</v>
      </c>
      <c r="K347">
        <v>0</v>
      </c>
      <c r="L347">
        <v>0</v>
      </c>
      <c r="N347">
        <v>0</v>
      </c>
      <c r="O347" t="s">
        <v>26</v>
      </c>
    </row>
    <row r="348" spans="2:15">
      <c r="B348" s="22"/>
      <c r="C348" s="10"/>
      <c r="E348" s="10"/>
      <c r="H348">
        <v>0</v>
      </c>
      <c r="I348" s="10"/>
      <c r="J348">
        <v>0</v>
      </c>
      <c r="K348">
        <v>0</v>
      </c>
      <c r="L348">
        <v>0</v>
      </c>
      <c r="N348">
        <v>0</v>
      </c>
      <c r="O348" t="s">
        <v>27</v>
      </c>
    </row>
    <row r="349" spans="2:15">
      <c r="B349" s="22"/>
      <c r="C349" s="10"/>
      <c r="E349" s="10"/>
      <c r="H349">
        <v>0</v>
      </c>
      <c r="I349" s="10"/>
      <c r="J349">
        <v>0</v>
      </c>
      <c r="K349">
        <v>0</v>
      </c>
      <c r="L349">
        <v>0</v>
      </c>
      <c r="N349">
        <v>0</v>
      </c>
      <c r="O349" t="s">
        <v>31</v>
      </c>
    </row>
    <row r="350" spans="2:15">
      <c r="B350" s="22"/>
      <c r="C350" s="10"/>
      <c r="E350" s="10"/>
      <c r="H350">
        <v>0</v>
      </c>
      <c r="I350" s="10"/>
      <c r="J350">
        <v>0</v>
      </c>
      <c r="K350">
        <v>0</v>
      </c>
      <c r="L350">
        <v>0</v>
      </c>
      <c r="N350">
        <v>0</v>
      </c>
      <c r="O350" t="s">
        <v>35</v>
      </c>
    </row>
    <row r="351" spans="2:15">
      <c r="B351" s="22"/>
      <c r="C351" s="10"/>
      <c r="E351" s="10"/>
      <c r="H351">
        <v>0</v>
      </c>
      <c r="I351" s="10"/>
      <c r="J351">
        <v>0</v>
      </c>
      <c r="K351">
        <v>0</v>
      </c>
      <c r="L351">
        <v>0</v>
      </c>
      <c r="N351">
        <v>0</v>
      </c>
      <c r="O351" t="s">
        <v>37</v>
      </c>
    </row>
    <row r="352" spans="2:15">
      <c r="B352" s="22"/>
      <c r="C352" s="10"/>
      <c r="E352" s="10"/>
      <c r="H352">
        <v>0</v>
      </c>
      <c r="I352" s="10"/>
      <c r="J352">
        <v>0</v>
      </c>
      <c r="K352">
        <v>0</v>
      </c>
      <c r="L352">
        <v>0</v>
      </c>
      <c r="N352">
        <v>0</v>
      </c>
      <c r="O352" t="s">
        <v>26</v>
      </c>
    </row>
    <row r="353" spans="2:15">
      <c r="B353" s="22"/>
      <c r="C353" s="10"/>
      <c r="E353" s="10"/>
      <c r="H353">
        <v>0</v>
      </c>
      <c r="I353" s="10"/>
      <c r="J353">
        <v>0</v>
      </c>
      <c r="K353">
        <v>0</v>
      </c>
      <c r="L353">
        <v>0</v>
      </c>
      <c r="N353">
        <v>0</v>
      </c>
      <c r="O353" t="s">
        <v>27</v>
      </c>
    </row>
    <row r="354" spans="2:15">
      <c r="B354" s="22"/>
      <c r="C354" s="10"/>
      <c r="E354" s="10"/>
      <c r="H354">
        <v>0</v>
      </c>
      <c r="I354" s="10"/>
      <c r="J354">
        <v>0</v>
      </c>
      <c r="K354">
        <v>0</v>
      </c>
      <c r="L354">
        <v>0</v>
      </c>
      <c r="N354">
        <v>0</v>
      </c>
      <c r="O354" t="s">
        <v>31</v>
      </c>
    </row>
    <row r="355" spans="2:15">
      <c r="B355" s="22"/>
      <c r="C355" s="10"/>
      <c r="E355" s="10"/>
      <c r="H355">
        <v>0</v>
      </c>
      <c r="I355" s="10"/>
      <c r="J355">
        <v>0</v>
      </c>
      <c r="K355">
        <v>0</v>
      </c>
      <c r="L355">
        <v>0</v>
      </c>
      <c r="N355">
        <v>0</v>
      </c>
      <c r="O355" t="s">
        <v>35</v>
      </c>
    </row>
    <row r="356" spans="2:15">
      <c r="B356" s="22"/>
      <c r="C356" s="10"/>
      <c r="E356" s="10"/>
      <c r="H356">
        <v>0</v>
      </c>
      <c r="I356" s="10"/>
      <c r="J356">
        <v>0</v>
      </c>
      <c r="K356">
        <v>0</v>
      </c>
      <c r="L356">
        <v>0</v>
      </c>
      <c r="N356">
        <v>0</v>
      </c>
      <c r="O356" t="s">
        <v>37</v>
      </c>
    </row>
    <row r="357" spans="2:15">
      <c r="B357" s="22"/>
      <c r="C357" s="10"/>
      <c r="E357" s="10"/>
      <c r="H357">
        <v>0</v>
      </c>
      <c r="I357" s="10"/>
      <c r="J357">
        <v>0</v>
      </c>
      <c r="K357">
        <v>0</v>
      </c>
      <c r="L357">
        <v>0</v>
      </c>
      <c r="N357">
        <v>0</v>
      </c>
      <c r="O357" t="s">
        <v>26</v>
      </c>
    </row>
    <row r="358" spans="2:15">
      <c r="B358" s="22"/>
      <c r="C358" s="10"/>
      <c r="E358" s="10"/>
      <c r="H358">
        <v>0</v>
      </c>
      <c r="I358" s="10"/>
      <c r="J358">
        <v>0</v>
      </c>
      <c r="K358">
        <v>0</v>
      </c>
      <c r="L358">
        <v>0</v>
      </c>
      <c r="N358">
        <v>0</v>
      </c>
      <c r="O358" t="s">
        <v>27</v>
      </c>
    </row>
    <row r="359" spans="2:15">
      <c r="B359" s="22"/>
      <c r="C359" s="10"/>
      <c r="E359" s="10"/>
      <c r="H359">
        <v>0</v>
      </c>
      <c r="I359" s="10"/>
      <c r="J359">
        <v>0</v>
      </c>
      <c r="K359">
        <v>0</v>
      </c>
      <c r="L359">
        <v>0</v>
      </c>
      <c r="N359">
        <v>0</v>
      </c>
      <c r="O359" t="s">
        <v>31</v>
      </c>
    </row>
    <row r="360" spans="2:15">
      <c r="B360" s="22"/>
      <c r="C360" s="10"/>
      <c r="E360" s="10"/>
      <c r="H360">
        <v>0</v>
      </c>
      <c r="I360" s="10"/>
      <c r="J360">
        <v>0</v>
      </c>
      <c r="K360">
        <v>0</v>
      </c>
      <c r="L360">
        <v>0</v>
      </c>
      <c r="N360">
        <v>0</v>
      </c>
      <c r="O360" t="s">
        <v>35</v>
      </c>
    </row>
    <row r="361" spans="2:15">
      <c r="B361" s="22"/>
      <c r="C361" s="10"/>
      <c r="E361" s="10"/>
      <c r="H361">
        <v>0</v>
      </c>
      <c r="I361" s="10"/>
      <c r="J361">
        <v>0</v>
      </c>
      <c r="K361">
        <v>0</v>
      </c>
      <c r="L361">
        <v>0</v>
      </c>
      <c r="N361">
        <v>0</v>
      </c>
      <c r="O361" t="s">
        <v>37</v>
      </c>
    </row>
    <row r="362" spans="2:15">
      <c r="B362" s="22"/>
      <c r="C362" s="10"/>
      <c r="E362" s="10"/>
      <c r="H362">
        <v>0</v>
      </c>
      <c r="I362" s="10"/>
      <c r="J362">
        <v>0</v>
      </c>
      <c r="K362">
        <v>0</v>
      </c>
      <c r="L362">
        <v>0</v>
      </c>
      <c r="N362">
        <v>0</v>
      </c>
      <c r="O362" t="s">
        <v>26</v>
      </c>
    </row>
    <row r="363" spans="2:15">
      <c r="B363" s="22"/>
      <c r="C363" s="10"/>
      <c r="E363" s="10"/>
      <c r="H363">
        <v>0</v>
      </c>
      <c r="I363" s="10"/>
      <c r="J363">
        <v>0</v>
      </c>
      <c r="K363">
        <v>0</v>
      </c>
      <c r="L363">
        <v>0</v>
      </c>
      <c r="N363">
        <v>0</v>
      </c>
      <c r="O363" t="s">
        <v>27</v>
      </c>
    </row>
    <row r="364" spans="2:15">
      <c r="B364" s="22"/>
      <c r="C364" s="10"/>
      <c r="E364" s="10"/>
      <c r="H364">
        <v>0</v>
      </c>
      <c r="I364" s="10"/>
      <c r="J364">
        <v>0</v>
      </c>
      <c r="K364">
        <v>0</v>
      </c>
      <c r="L364">
        <v>0</v>
      </c>
      <c r="N364">
        <v>0</v>
      </c>
      <c r="O364" t="s">
        <v>31</v>
      </c>
    </row>
    <row r="365" spans="2:15">
      <c r="B365" s="22"/>
      <c r="C365" s="10"/>
      <c r="E365" s="10"/>
      <c r="H365">
        <v>0</v>
      </c>
      <c r="I365" s="10"/>
      <c r="J365">
        <v>0</v>
      </c>
      <c r="K365">
        <v>0</v>
      </c>
      <c r="L365">
        <v>0</v>
      </c>
      <c r="N365">
        <v>0</v>
      </c>
      <c r="O365" t="s">
        <v>35</v>
      </c>
    </row>
    <row r="366" spans="2:15">
      <c r="B366" s="22"/>
      <c r="C366" s="10"/>
      <c r="E366" s="10"/>
      <c r="H366">
        <v>0</v>
      </c>
      <c r="I366" s="10"/>
      <c r="J366">
        <v>0</v>
      </c>
      <c r="K366">
        <v>0</v>
      </c>
      <c r="L366">
        <v>0</v>
      </c>
      <c r="N366">
        <v>0</v>
      </c>
      <c r="O366" t="s">
        <v>37</v>
      </c>
    </row>
    <row r="367" spans="2:15">
      <c r="B367" s="22"/>
      <c r="C367" s="10"/>
      <c r="E367" s="10"/>
      <c r="H367">
        <v>0</v>
      </c>
      <c r="I367" s="10"/>
      <c r="J367">
        <v>0</v>
      </c>
      <c r="K367">
        <v>0</v>
      </c>
      <c r="L367">
        <v>0</v>
      </c>
      <c r="N367">
        <v>0</v>
      </c>
      <c r="O367" t="s">
        <v>26</v>
      </c>
    </row>
    <row r="368" spans="2:15">
      <c r="B368" s="22"/>
      <c r="C368" s="10"/>
      <c r="E368" s="10"/>
      <c r="H368">
        <v>0</v>
      </c>
      <c r="I368" s="10"/>
      <c r="J368">
        <v>0</v>
      </c>
      <c r="K368">
        <v>0</v>
      </c>
      <c r="L368">
        <v>0</v>
      </c>
      <c r="N368">
        <v>0</v>
      </c>
      <c r="O368" t="s">
        <v>27</v>
      </c>
    </row>
    <row r="369" spans="2:15">
      <c r="B369" s="22"/>
      <c r="C369" s="10"/>
      <c r="E369" s="10"/>
      <c r="H369">
        <v>0</v>
      </c>
      <c r="I369" s="10"/>
      <c r="J369">
        <v>0</v>
      </c>
      <c r="K369">
        <v>0</v>
      </c>
      <c r="L369">
        <v>0</v>
      </c>
      <c r="N369">
        <v>0</v>
      </c>
      <c r="O369" t="s">
        <v>31</v>
      </c>
    </row>
    <row r="370" spans="2:15">
      <c r="B370" s="22"/>
      <c r="C370" s="10"/>
      <c r="E370" s="10"/>
      <c r="H370">
        <v>0</v>
      </c>
      <c r="I370" s="10"/>
      <c r="J370">
        <v>0</v>
      </c>
      <c r="K370">
        <v>0</v>
      </c>
      <c r="L370">
        <v>0</v>
      </c>
      <c r="N370">
        <v>0</v>
      </c>
      <c r="O370" t="s">
        <v>35</v>
      </c>
    </row>
    <row r="371" spans="2:15">
      <c r="B371" s="22"/>
      <c r="C371" s="10"/>
      <c r="E371" s="10"/>
      <c r="H371">
        <v>0</v>
      </c>
      <c r="I371" s="10"/>
      <c r="J371">
        <v>0</v>
      </c>
      <c r="K371">
        <v>0</v>
      </c>
      <c r="L371">
        <v>0</v>
      </c>
      <c r="N371">
        <v>0</v>
      </c>
      <c r="O371" t="s">
        <v>37</v>
      </c>
    </row>
    <row r="372" spans="2:15">
      <c r="B372" s="22"/>
      <c r="C372" s="10"/>
      <c r="E372" s="10"/>
      <c r="H372">
        <v>0</v>
      </c>
      <c r="I372" s="10"/>
      <c r="J372">
        <v>0</v>
      </c>
      <c r="K372">
        <v>0</v>
      </c>
      <c r="L372">
        <v>0</v>
      </c>
      <c r="N372">
        <v>0</v>
      </c>
      <c r="O372" t="s">
        <v>26</v>
      </c>
    </row>
    <row r="373" spans="2:15">
      <c r="B373" s="22"/>
      <c r="C373" s="10"/>
      <c r="E373" s="10"/>
      <c r="H373">
        <v>0</v>
      </c>
      <c r="I373" s="10"/>
      <c r="J373">
        <v>0</v>
      </c>
      <c r="K373">
        <v>0</v>
      </c>
      <c r="L373">
        <v>0</v>
      </c>
      <c r="N373">
        <v>0</v>
      </c>
      <c r="O373" t="s">
        <v>27</v>
      </c>
    </row>
    <row r="374" spans="2:15">
      <c r="B374" s="22"/>
      <c r="C374" s="10"/>
      <c r="E374" s="10"/>
      <c r="H374">
        <v>0</v>
      </c>
      <c r="I374" s="10"/>
      <c r="J374">
        <v>0</v>
      </c>
      <c r="K374">
        <v>0</v>
      </c>
      <c r="L374">
        <v>0</v>
      </c>
      <c r="N374">
        <v>0</v>
      </c>
      <c r="O374" t="s">
        <v>31</v>
      </c>
    </row>
    <row r="375" spans="2:15">
      <c r="B375" s="22"/>
      <c r="C375" s="10"/>
      <c r="E375" s="10"/>
      <c r="H375">
        <v>0</v>
      </c>
      <c r="I375" s="10"/>
      <c r="J375">
        <v>0</v>
      </c>
      <c r="K375">
        <v>0</v>
      </c>
      <c r="L375">
        <v>0</v>
      </c>
      <c r="N375">
        <v>0</v>
      </c>
      <c r="O375" t="s">
        <v>35</v>
      </c>
    </row>
    <row r="376" spans="2:15">
      <c r="B376" s="22"/>
      <c r="C376" s="10"/>
      <c r="E376" s="10"/>
      <c r="H376">
        <v>0</v>
      </c>
      <c r="I376" s="10"/>
      <c r="J376">
        <v>0</v>
      </c>
      <c r="K376">
        <v>0</v>
      </c>
      <c r="L376">
        <v>0</v>
      </c>
      <c r="N376">
        <v>0</v>
      </c>
      <c r="O376" t="s">
        <v>37</v>
      </c>
    </row>
    <row r="377" spans="2:15">
      <c r="B377" s="22"/>
      <c r="C377" s="10"/>
      <c r="E377" s="10"/>
      <c r="H377">
        <v>0</v>
      </c>
      <c r="I377" s="10"/>
      <c r="J377">
        <v>0</v>
      </c>
      <c r="K377">
        <v>0</v>
      </c>
      <c r="L377">
        <v>0</v>
      </c>
      <c r="N377">
        <v>0</v>
      </c>
      <c r="O377" t="s">
        <v>26</v>
      </c>
    </row>
    <row r="378" spans="2:15">
      <c r="B378" s="22"/>
      <c r="C378" s="10"/>
      <c r="E378" s="10"/>
      <c r="H378">
        <v>0</v>
      </c>
      <c r="I378" s="10"/>
      <c r="J378">
        <v>0</v>
      </c>
      <c r="K378">
        <v>0</v>
      </c>
      <c r="L378">
        <v>0</v>
      </c>
      <c r="N378">
        <v>0</v>
      </c>
      <c r="O378" t="s">
        <v>27</v>
      </c>
    </row>
    <row r="379" spans="2:15">
      <c r="B379" s="22"/>
      <c r="C379" s="10"/>
      <c r="E379" s="10"/>
      <c r="H379">
        <v>0</v>
      </c>
      <c r="I379" s="10"/>
      <c r="J379">
        <v>0</v>
      </c>
      <c r="K379">
        <v>0</v>
      </c>
      <c r="L379">
        <v>0</v>
      </c>
      <c r="N379">
        <v>0</v>
      </c>
      <c r="O379" t="s">
        <v>31</v>
      </c>
    </row>
    <row r="380" spans="2:15">
      <c r="B380" s="22"/>
      <c r="C380" s="10"/>
      <c r="E380" s="10"/>
      <c r="H380">
        <v>0</v>
      </c>
      <c r="I380" s="10"/>
      <c r="J380">
        <v>0</v>
      </c>
      <c r="K380">
        <v>0</v>
      </c>
      <c r="L380">
        <v>0</v>
      </c>
      <c r="N380">
        <v>0</v>
      </c>
      <c r="O380" t="s">
        <v>35</v>
      </c>
    </row>
    <row r="381" spans="2:15">
      <c r="B381" s="22"/>
      <c r="C381" s="10"/>
      <c r="E381" s="10"/>
      <c r="H381">
        <v>0</v>
      </c>
      <c r="I381" s="10"/>
      <c r="J381">
        <v>0</v>
      </c>
      <c r="K381">
        <v>0</v>
      </c>
      <c r="L381">
        <v>0</v>
      </c>
      <c r="N381">
        <v>0</v>
      </c>
      <c r="O381" t="s">
        <v>37</v>
      </c>
    </row>
    <row r="382" spans="2:15">
      <c r="B382" s="22"/>
      <c r="C382" s="10"/>
      <c r="E382" s="10"/>
      <c r="H382">
        <v>0</v>
      </c>
      <c r="I382" s="10"/>
      <c r="J382">
        <v>0</v>
      </c>
      <c r="K382">
        <v>0</v>
      </c>
      <c r="L382">
        <v>0</v>
      </c>
      <c r="N382">
        <v>0</v>
      </c>
      <c r="O382" t="s">
        <v>26</v>
      </c>
    </row>
    <row r="383" spans="2:15">
      <c r="B383" s="22"/>
      <c r="C383" s="10"/>
      <c r="E383" s="10"/>
      <c r="H383">
        <v>0</v>
      </c>
      <c r="I383" s="10"/>
      <c r="J383">
        <v>0</v>
      </c>
      <c r="K383">
        <v>0</v>
      </c>
      <c r="L383">
        <v>0</v>
      </c>
      <c r="N383">
        <v>0</v>
      </c>
      <c r="O383" t="s">
        <v>27</v>
      </c>
    </row>
    <row r="384" spans="2:15">
      <c r="B384" s="22"/>
      <c r="C384" s="10"/>
      <c r="E384" s="10"/>
      <c r="H384">
        <v>0</v>
      </c>
      <c r="I384" s="10"/>
      <c r="J384">
        <v>0</v>
      </c>
      <c r="K384">
        <v>0</v>
      </c>
      <c r="L384">
        <v>0</v>
      </c>
      <c r="N384">
        <v>0</v>
      </c>
      <c r="O384" t="s">
        <v>31</v>
      </c>
    </row>
    <row r="385" spans="2:15">
      <c r="B385" s="22"/>
      <c r="C385" s="10"/>
      <c r="E385" s="10"/>
      <c r="H385">
        <v>0</v>
      </c>
      <c r="I385" s="10"/>
      <c r="J385">
        <v>0</v>
      </c>
      <c r="K385">
        <v>0</v>
      </c>
      <c r="L385">
        <v>0</v>
      </c>
      <c r="N385">
        <v>0</v>
      </c>
      <c r="O385" t="s">
        <v>35</v>
      </c>
    </row>
    <row r="386" spans="2:15">
      <c r="B386" s="22"/>
      <c r="C386" s="10"/>
      <c r="E386" s="10"/>
      <c r="H386">
        <v>0</v>
      </c>
      <c r="I386" s="10"/>
      <c r="J386">
        <v>0</v>
      </c>
      <c r="K386">
        <v>0</v>
      </c>
      <c r="L386">
        <v>0</v>
      </c>
      <c r="N386">
        <v>0</v>
      </c>
      <c r="O386" t="s">
        <v>37</v>
      </c>
    </row>
    <row r="387" spans="2:15">
      <c r="B387" s="22"/>
      <c r="C387" s="10"/>
      <c r="E387" s="10"/>
      <c r="H387">
        <v>0</v>
      </c>
      <c r="I387" s="10"/>
      <c r="J387">
        <v>0</v>
      </c>
      <c r="K387">
        <v>0</v>
      </c>
      <c r="L387">
        <v>0</v>
      </c>
      <c r="N387">
        <v>0</v>
      </c>
      <c r="O387" t="s">
        <v>26</v>
      </c>
    </row>
    <row r="388" spans="2:15">
      <c r="B388" s="22"/>
      <c r="C388" s="10"/>
      <c r="E388" s="10"/>
      <c r="H388">
        <v>0</v>
      </c>
      <c r="I388" s="10"/>
      <c r="J388">
        <v>0</v>
      </c>
      <c r="K388">
        <v>0</v>
      </c>
      <c r="L388">
        <v>0</v>
      </c>
      <c r="N388">
        <v>0</v>
      </c>
      <c r="O388" t="s">
        <v>27</v>
      </c>
    </row>
    <row r="389" spans="2:15">
      <c r="B389" s="22"/>
      <c r="C389" s="10"/>
      <c r="E389" s="10"/>
      <c r="H389">
        <v>0</v>
      </c>
      <c r="I389" s="10"/>
      <c r="J389">
        <v>0</v>
      </c>
      <c r="K389">
        <v>0</v>
      </c>
      <c r="L389">
        <v>0</v>
      </c>
      <c r="N389">
        <v>0</v>
      </c>
      <c r="O389" t="s">
        <v>31</v>
      </c>
    </row>
    <row r="390" spans="2:15">
      <c r="B390" s="22"/>
      <c r="C390" s="10"/>
      <c r="E390" s="10"/>
      <c r="H390">
        <v>0</v>
      </c>
      <c r="I390" s="10"/>
      <c r="J390">
        <v>0</v>
      </c>
      <c r="K390">
        <v>0</v>
      </c>
      <c r="L390">
        <v>0</v>
      </c>
      <c r="N390">
        <v>0</v>
      </c>
      <c r="O390" t="s">
        <v>35</v>
      </c>
    </row>
    <row r="391" spans="2:15">
      <c r="B391" s="22"/>
      <c r="C391" s="10"/>
      <c r="E391" s="10"/>
      <c r="H391">
        <v>0</v>
      </c>
      <c r="I391" s="10"/>
      <c r="J391">
        <v>0</v>
      </c>
      <c r="K391">
        <v>0</v>
      </c>
      <c r="L391">
        <v>0</v>
      </c>
      <c r="N391">
        <v>0</v>
      </c>
      <c r="O391" t="s">
        <v>37</v>
      </c>
    </row>
    <row r="392" spans="2:15">
      <c r="B392" s="22"/>
      <c r="C392" s="10"/>
      <c r="E392" s="10"/>
      <c r="H392">
        <v>0</v>
      </c>
      <c r="I392" s="10"/>
      <c r="J392">
        <v>0</v>
      </c>
      <c r="K392">
        <v>0</v>
      </c>
      <c r="L392">
        <v>0</v>
      </c>
      <c r="N392">
        <v>0</v>
      </c>
      <c r="O392" t="s">
        <v>26</v>
      </c>
    </row>
    <row r="393" spans="2:15">
      <c r="B393" s="22"/>
      <c r="C393" s="10"/>
      <c r="E393" s="10"/>
      <c r="H393">
        <v>0</v>
      </c>
      <c r="I393" s="10"/>
      <c r="J393">
        <v>0</v>
      </c>
      <c r="K393">
        <v>0</v>
      </c>
      <c r="L393">
        <v>0</v>
      </c>
      <c r="N393">
        <v>0</v>
      </c>
      <c r="O393" t="s">
        <v>27</v>
      </c>
    </row>
    <row r="394" spans="2:15">
      <c r="B394" s="22"/>
      <c r="C394" s="10"/>
      <c r="E394" s="10"/>
      <c r="H394">
        <v>0</v>
      </c>
      <c r="I394" s="10"/>
      <c r="J394">
        <v>0</v>
      </c>
      <c r="K394">
        <v>0</v>
      </c>
      <c r="L394">
        <v>0</v>
      </c>
      <c r="N394">
        <v>0</v>
      </c>
      <c r="O394" t="s">
        <v>31</v>
      </c>
    </row>
    <row r="395" spans="2:15">
      <c r="B395" s="22"/>
      <c r="C395" s="10"/>
      <c r="E395" s="10"/>
      <c r="H395">
        <v>0</v>
      </c>
      <c r="I395" s="10"/>
      <c r="J395">
        <v>0</v>
      </c>
      <c r="K395">
        <v>0</v>
      </c>
      <c r="L395">
        <v>0</v>
      </c>
      <c r="N395">
        <v>0</v>
      </c>
      <c r="O395" t="s">
        <v>35</v>
      </c>
    </row>
    <row r="396" spans="2:15">
      <c r="B396" s="22"/>
      <c r="C396" s="10"/>
      <c r="E396" s="10"/>
      <c r="H396">
        <v>0</v>
      </c>
      <c r="I396" s="10"/>
      <c r="J396">
        <v>0</v>
      </c>
      <c r="K396">
        <v>0</v>
      </c>
      <c r="L396">
        <v>0</v>
      </c>
      <c r="N396">
        <v>0</v>
      </c>
      <c r="O396" t="s">
        <v>37</v>
      </c>
    </row>
    <row r="397" spans="2:15">
      <c r="B397" s="22"/>
      <c r="C397" s="10"/>
      <c r="E397" s="10"/>
      <c r="H397">
        <v>0</v>
      </c>
      <c r="I397" s="10"/>
      <c r="J397">
        <v>0</v>
      </c>
      <c r="K397">
        <v>0</v>
      </c>
      <c r="L397">
        <v>0</v>
      </c>
      <c r="N397">
        <v>0</v>
      </c>
      <c r="O397" t="s">
        <v>26</v>
      </c>
    </row>
    <row r="398" spans="2:15">
      <c r="B398" s="22"/>
      <c r="C398" s="10"/>
      <c r="E398" s="10"/>
      <c r="H398">
        <v>0</v>
      </c>
      <c r="I398" s="10"/>
      <c r="J398">
        <v>0</v>
      </c>
      <c r="K398">
        <v>0</v>
      </c>
      <c r="L398">
        <v>0</v>
      </c>
      <c r="N398">
        <v>0</v>
      </c>
      <c r="O398" t="s">
        <v>27</v>
      </c>
    </row>
    <row r="399" spans="2:15">
      <c r="B399" s="22"/>
      <c r="C399" s="10"/>
      <c r="E399" s="10"/>
      <c r="H399">
        <v>0</v>
      </c>
      <c r="I399" s="10"/>
      <c r="J399">
        <v>0</v>
      </c>
      <c r="K399">
        <v>0</v>
      </c>
      <c r="L399">
        <v>0</v>
      </c>
      <c r="N399">
        <v>0</v>
      </c>
      <c r="O399" t="s">
        <v>31</v>
      </c>
    </row>
    <row r="400" spans="2:15">
      <c r="B400" s="22"/>
      <c r="C400" s="10"/>
      <c r="E400" s="10"/>
      <c r="H400">
        <v>0</v>
      </c>
      <c r="I400" s="10"/>
      <c r="J400">
        <v>0</v>
      </c>
      <c r="K400">
        <v>0</v>
      </c>
      <c r="L400">
        <v>0</v>
      </c>
      <c r="N400">
        <v>0</v>
      </c>
      <c r="O400" t="s">
        <v>35</v>
      </c>
    </row>
    <row r="401" spans="2:15">
      <c r="B401" s="22"/>
      <c r="C401" s="10"/>
      <c r="E401" s="10"/>
      <c r="H401">
        <v>0</v>
      </c>
      <c r="I401" s="10"/>
      <c r="J401">
        <v>0</v>
      </c>
      <c r="K401">
        <v>0</v>
      </c>
      <c r="L401">
        <v>0</v>
      </c>
      <c r="N401">
        <v>0</v>
      </c>
      <c r="O401" t="s">
        <v>37</v>
      </c>
    </row>
    <row r="402" spans="2:15">
      <c r="B402" s="22"/>
      <c r="C402" s="10"/>
      <c r="E402" s="10"/>
      <c r="H402">
        <v>0</v>
      </c>
      <c r="I402" s="10"/>
      <c r="J402">
        <v>0</v>
      </c>
      <c r="K402">
        <v>0</v>
      </c>
      <c r="L402">
        <v>0</v>
      </c>
      <c r="N402">
        <v>0</v>
      </c>
      <c r="O402" t="s">
        <v>26</v>
      </c>
    </row>
    <row r="403" spans="2:15">
      <c r="B403" s="22"/>
      <c r="C403" s="10"/>
      <c r="E403" s="10"/>
      <c r="H403">
        <v>0</v>
      </c>
      <c r="I403" s="10"/>
      <c r="J403">
        <v>0</v>
      </c>
      <c r="K403">
        <v>0</v>
      </c>
      <c r="L403">
        <v>0</v>
      </c>
      <c r="N403">
        <v>0</v>
      </c>
      <c r="O403" t="s">
        <v>27</v>
      </c>
    </row>
    <row r="404" spans="2:15">
      <c r="B404" s="22"/>
      <c r="C404" s="10"/>
      <c r="E404" s="10"/>
      <c r="H404">
        <v>0</v>
      </c>
      <c r="I404" s="10"/>
      <c r="J404">
        <v>0</v>
      </c>
      <c r="K404">
        <v>0</v>
      </c>
      <c r="L404">
        <v>0</v>
      </c>
      <c r="N404">
        <v>0</v>
      </c>
      <c r="O404" t="s">
        <v>31</v>
      </c>
    </row>
    <row r="405" spans="2:15">
      <c r="B405" s="22"/>
      <c r="C405" s="10"/>
      <c r="E405" s="10"/>
      <c r="H405">
        <v>0</v>
      </c>
      <c r="I405" s="10"/>
      <c r="J405">
        <v>0</v>
      </c>
      <c r="K405">
        <v>0</v>
      </c>
      <c r="L405">
        <v>0</v>
      </c>
      <c r="N405">
        <v>0</v>
      </c>
      <c r="O405" t="s">
        <v>35</v>
      </c>
    </row>
    <row r="406" spans="2:15">
      <c r="B406" s="22"/>
      <c r="C406" s="10"/>
      <c r="E406" s="10"/>
      <c r="H406">
        <v>0</v>
      </c>
      <c r="I406" s="10"/>
      <c r="J406">
        <v>0</v>
      </c>
      <c r="K406">
        <v>0</v>
      </c>
      <c r="L406">
        <v>0</v>
      </c>
      <c r="N406">
        <v>0</v>
      </c>
      <c r="O406" t="s">
        <v>37</v>
      </c>
    </row>
    <row r="407" spans="2:15">
      <c r="B407" s="22"/>
      <c r="C407" s="10"/>
      <c r="E407" s="10"/>
      <c r="H407">
        <v>0</v>
      </c>
      <c r="I407" s="10"/>
      <c r="J407">
        <v>0</v>
      </c>
      <c r="K407">
        <v>0</v>
      </c>
      <c r="L407">
        <v>0</v>
      </c>
      <c r="N407">
        <v>0</v>
      </c>
      <c r="O407" t="s">
        <v>26</v>
      </c>
    </row>
    <row r="408" spans="2:15">
      <c r="B408" s="22"/>
      <c r="C408" s="10"/>
      <c r="E408" s="10"/>
      <c r="H408">
        <v>0</v>
      </c>
      <c r="I408" s="10"/>
      <c r="J408">
        <v>0</v>
      </c>
      <c r="K408">
        <v>0</v>
      </c>
      <c r="L408">
        <v>0</v>
      </c>
      <c r="N408">
        <v>0</v>
      </c>
      <c r="O408" t="s">
        <v>27</v>
      </c>
    </row>
    <row r="409" spans="2:15">
      <c r="B409" s="22"/>
      <c r="C409" s="10"/>
      <c r="E409" s="10"/>
      <c r="H409">
        <v>0</v>
      </c>
      <c r="I409" s="10"/>
      <c r="J409">
        <v>0</v>
      </c>
      <c r="K409">
        <v>0</v>
      </c>
      <c r="L409">
        <v>0</v>
      </c>
      <c r="N409">
        <v>0</v>
      </c>
      <c r="O409" t="s">
        <v>31</v>
      </c>
    </row>
    <row r="410" spans="2:15">
      <c r="B410" s="22"/>
      <c r="C410" s="10"/>
      <c r="E410" s="10"/>
      <c r="H410">
        <v>0</v>
      </c>
      <c r="I410" s="10"/>
      <c r="J410">
        <v>0</v>
      </c>
      <c r="K410">
        <v>0</v>
      </c>
      <c r="L410">
        <v>0</v>
      </c>
      <c r="N410">
        <v>0</v>
      </c>
      <c r="O410" t="s">
        <v>35</v>
      </c>
    </row>
    <row r="411" spans="2:15">
      <c r="B411" s="22"/>
      <c r="C411" s="10"/>
      <c r="E411" s="10"/>
      <c r="H411">
        <v>0</v>
      </c>
      <c r="I411" s="10"/>
      <c r="J411">
        <v>0</v>
      </c>
      <c r="K411">
        <v>0</v>
      </c>
      <c r="L411">
        <v>0</v>
      </c>
      <c r="N411">
        <v>0</v>
      </c>
      <c r="O411" t="s">
        <v>37</v>
      </c>
    </row>
    <row r="412" spans="2:15">
      <c r="B412" s="22"/>
      <c r="C412" s="10"/>
      <c r="E412" s="10"/>
      <c r="H412">
        <v>0</v>
      </c>
      <c r="I412" s="10"/>
      <c r="J412">
        <v>0</v>
      </c>
      <c r="K412">
        <v>0</v>
      </c>
      <c r="L412">
        <v>0</v>
      </c>
      <c r="N412">
        <v>0</v>
      </c>
      <c r="O412" t="s">
        <v>26</v>
      </c>
    </row>
    <row r="413" spans="2:15">
      <c r="B413" s="22"/>
      <c r="C413" s="10"/>
      <c r="E413" s="10"/>
      <c r="H413">
        <v>0</v>
      </c>
      <c r="I413" s="10"/>
      <c r="J413">
        <v>0</v>
      </c>
      <c r="K413">
        <v>0</v>
      </c>
      <c r="L413">
        <v>0</v>
      </c>
      <c r="N413">
        <v>0</v>
      </c>
      <c r="O413" t="s">
        <v>27</v>
      </c>
    </row>
    <row r="414" spans="2:15">
      <c r="B414" s="22"/>
      <c r="C414" s="10"/>
      <c r="E414" s="10"/>
      <c r="H414">
        <v>0</v>
      </c>
      <c r="I414" s="10"/>
      <c r="J414">
        <v>0</v>
      </c>
      <c r="K414">
        <v>0</v>
      </c>
      <c r="L414">
        <v>0</v>
      </c>
      <c r="N414">
        <v>0</v>
      </c>
      <c r="O414" t="s">
        <v>31</v>
      </c>
    </row>
    <row r="415" spans="2:15">
      <c r="B415" s="22"/>
      <c r="C415" s="10"/>
      <c r="E415" s="10"/>
      <c r="H415">
        <v>0</v>
      </c>
      <c r="I415" s="10"/>
      <c r="J415">
        <v>0</v>
      </c>
      <c r="K415">
        <v>0</v>
      </c>
      <c r="L415">
        <v>0</v>
      </c>
      <c r="N415">
        <v>0</v>
      </c>
      <c r="O415" t="s">
        <v>35</v>
      </c>
    </row>
    <row r="416" spans="2:15">
      <c r="B416" s="22"/>
      <c r="C416" s="10"/>
      <c r="E416" s="10"/>
      <c r="H416">
        <v>0</v>
      </c>
      <c r="I416" s="10"/>
      <c r="J416">
        <v>0</v>
      </c>
      <c r="K416">
        <v>0</v>
      </c>
      <c r="L416">
        <v>0</v>
      </c>
      <c r="N416">
        <v>0</v>
      </c>
      <c r="O416" t="s">
        <v>37</v>
      </c>
    </row>
    <row r="417" spans="2:15">
      <c r="B417" s="22"/>
      <c r="C417" s="10"/>
      <c r="E417" s="10"/>
      <c r="H417">
        <v>0</v>
      </c>
      <c r="I417" s="10"/>
      <c r="J417">
        <v>0</v>
      </c>
      <c r="K417">
        <v>0</v>
      </c>
      <c r="L417">
        <v>0</v>
      </c>
      <c r="N417">
        <v>0</v>
      </c>
      <c r="O417" t="s">
        <v>26</v>
      </c>
    </row>
    <row r="418" spans="2:15">
      <c r="B418" s="22"/>
      <c r="C418" s="10"/>
      <c r="E418" s="10"/>
      <c r="H418">
        <v>0</v>
      </c>
      <c r="I418" s="10"/>
      <c r="J418">
        <v>0</v>
      </c>
      <c r="K418">
        <v>0</v>
      </c>
      <c r="L418">
        <v>0</v>
      </c>
      <c r="N418">
        <v>0</v>
      </c>
      <c r="O418" t="s">
        <v>27</v>
      </c>
    </row>
    <row r="419" spans="2:15">
      <c r="B419" s="22"/>
      <c r="C419" s="10"/>
      <c r="E419" s="10"/>
      <c r="H419">
        <v>0</v>
      </c>
      <c r="I419" s="10"/>
      <c r="J419">
        <v>0</v>
      </c>
      <c r="K419">
        <v>0</v>
      </c>
      <c r="L419">
        <v>0</v>
      </c>
      <c r="N419">
        <v>0</v>
      </c>
      <c r="O419" t="s">
        <v>31</v>
      </c>
    </row>
    <row r="420" spans="2:15">
      <c r="B420" s="22"/>
      <c r="C420" s="10"/>
      <c r="E420" s="10"/>
      <c r="H420">
        <v>0</v>
      </c>
      <c r="I420" s="10"/>
      <c r="J420">
        <v>0</v>
      </c>
      <c r="K420">
        <v>0</v>
      </c>
      <c r="L420">
        <v>0</v>
      </c>
      <c r="N420">
        <v>0</v>
      </c>
      <c r="O420" t="s">
        <v>35</v>
      </c>
    </row>
    <row r="421" spans="2:15">
      <c r="B421" s="22"/>
      <c r="C421" s="10"/>
      <c r="E421" s="10"/>
      <c r="H421">
        <v>0</v>
      </c>
      <c r="I421" s="10"/>
      <c r="J421">
        <v>0</v>
      </c>
      <c r="K421">
        <v>0</v>
      </c>
      <c r="L421">
        <v>0</v>
      </c>
      <c r="N421">
        <v>0</v>
      </c>
      <c r="O421" t="s">
        <v>37</v>
      </c>
    </row>
    <row r="422" spans="2:15">
      <c r="B422" s="22"/>
      <c r="C422" s="10"/>
      <c r="E422" s="10"/>
      <c r="H422">
        <v>0</v>
      </c>
      <c r="I422" s="10"/>
      <c r="J422">
        <v>0</v>
      </c>
      <c r="K422">
        <v>0</v>
      </c>
      <c r="L422">
        <v>0</v>
      </c>
      <c r="N422">
        <v>0</v>
      </c>
      <c r="O422" t="s">
        <v>26</v>
      </c>
    </row>
    <row r="423" spans="2:15">
      <c r="B423" s="22"/>
      <c r="C423" s="10"/>
      <c r="E423" s="10"/>
      <c r="H423">
        <v>0</v>
      </c>
      <c r="I423" s="10"/>
      <c r="J423">
        <v>0</v>
      </c>
      <c r="K423">
        <v>0</v>
      </c>
      <c r="L423">
        <v>0</v>
      </c>
      <c r="N423">
        <v>0</v>
      </c>
      <c r="O423" t="s">
        <v>27</v>
      </c>
    </row>
    <row r="424" spans="2:15">
      <c r="B424" s="22"/>
      <c r="C424" s="10"/>
      <c r="E424" s="10"/>
      <c r="H424">
        <v>0</v>
      </c>
      <c r="I424" s="10"/>
      <c r="J424">
        <v>0</v>
      </c>
      <c r="K424">
        <v>0</v>
      </c>
      <c r="L424">
        <v>0</v>
      </c>
      <c r="N424">
        <v>0</v>
      </c>
      <c r="O424" t="s">
        <v>31</v>
      </c>
    </row>
    <row r="425" spans="2:15">
      <c r="B425" s="22"/>
      <c r="C425" s="10"/>
      <c r="E425" s="10"/>
      <c r="H425">
        <v>0</v>
      </c>
      <c r="I425" s="10"/>
      <c r="J425">
        <v>0</v>
      </c>
      <c r="K425">
        <v>0</v>
      </c>
      <c r="L425">
        <v>0</v>
      </c>
      <c r="N425">
        <v>0</v>
      </c>
      <c r="O425" t="s">
        <v>35</v>
      </c>
    </row>
    <row r="426" spans="2:15">
      <c r="B426" s="22"/>
      <c r="C426" s="10"/>
      <c r="E426" s="10"/>
      <c r="H426">
        <v>0</v>
      </c>
      <c r="I426" s="10"/>
      <c r="J426">
        <v>0</v>
      </c>
      <c r="K426">
        <v>0</v>
      </c>
      <c r="L426">
        <v>0</v>
      </c>
      <c r="N426">
        <v>0</v>
      </c>
      <c r="O426" t="s">
        <v>37</v>
      </c>
    </row>
    <row r="427" spans="2:15">
      <c r="B427" s="22"/>
      <c r="C427" s="10"/>
      <c r="E427" s="10"/>
      <c r="H427">
        <v>0</v>
      </c>
      <c r="I427" s="10"/>
      <c r="J427">
        <v>0</v>
      </c>
      <c r="K427">
        <v>0</v>
      </c>
      <c r="L427">
        <v>0</v>
      </c>
      <c r="N427">
        <v>0</v>
      </c>
      <c r="O427" t="s">
        <v>26</v>
      </c>
    </row>
    <row r="428" spans="2:15">
      <c r="B428" s="22"/>
      <c r="C428" s="10"/>
      <c r="E428" s="10"/>
      <c r="H428">
        <v>0</v>
      </c>
      <c r="I428" s="10"/>
      <c r="J428">
        <v>0</v>
      </c>
      <c r="K428">
        <v>0</v>
      </c>
      <c r="L428">
        <v>0</v>
      </c>
      <c r="N428">
        <v>0</v>
      </c>
      <c r="O428" t="s">
        <v>27</v>
      </c>
    </row>
    <row r="429" spans="2:15">
      <c r="B429" s="22"/>
      <c r="C429" s="10"/>
      <c r="E429" s="10"/>
      <c r="H429">
        <v>0</v>
      </c>
      <c r="I429" s="10"/>
      <c r="J429">
        <v>0</v>
      </c>
      <c r="K429">
        <v>0</v>
      </c>
      <c r="L429">
        <v>0</v>
      </c>
      <c r="N429">
        <v>0</v>
      </c>
      <c r="O429" t="s">
        <v>31</v>
      </c>
    </row>
    <row r="430" spans="2:15">
      <c r="B430" s="22"/>
      <c r="C430" s="10"/>
      <c r="E430" s="10"/>
      <c r="H430">
        <v>0</v>
      </c>
      <c r="I430" s="10"/>
      <c r="J430">
        <v>0</v>
      </c>
      <c r="K430">
        <v>0</v>
      </c>
      <c r="L430">
        <v>0</v>
      </c>
      <c r="N430">
        <v>0</v>
      </c>
      <c r="O430" t="s">
        <v>35</v>
      </c>
    </row>
    <row r="431" spans="2:15">
      <c r="B431" s="22"/>
      <c r="C431" s="10"/>
      <c r="E431" s="10"/>
      <c r="H431">
        <v>0</v>
      </c>
      <c r="I431" s="10"/>
      <c r="J431">
        <v>0</v>
      </c>
      <c r="K431">
        <v>0</v>
      </c>
      <c r="L431">
        <v>0</v>
      </c>
      <c r="N431">
        <v>0</v>
      </c>
      <c r="O431" t="s">
        <v>37</v>
      </c>
    </row>
    <row r="432" spans="2:15">
      <c r="B432" s="22"/>
      <c r="C432" s="10"/>
      <c r="E432" s="10"/>
      <c r="H432">
        <v>0</v>
      </c>
      <c r="I432" s="10"/>
      <c r="J432">
        <v>0</v>
      </c>
      <c r="K432">
        <v>0</v>
      </c>
      <c r="L432">
        <v>0</v>
      </c>
      <c r="N432">
        <v>0</v>
      </c>
      <c r="O432" t="s">
        <v>26</v>
      </c>
    </row>
    <row r="433" spans="2:15">
      <c r="B433" s="22"/>
      <c r="C433" s="10"/>
      <c r="E433" s="10"/>
      <c r="H433">
        <v>0</v>
      </c>
      <c r="I433" s="10"/>
      <c r="J433">
        <v>0</v>
      </c>
      <c r="K433">
        <v>0</v>
      </c>
      <c r="L433">
        <v>0</v>
      </c>
      <c r="N433">
        <v>0</v>
      </c>
      <c r="O433" t="s">
        <v>27</v>
      </c>
    </row>
    <row r="434" spans="2:15">
      <c r="B434" s="22"/>
      <c r="C434" s="10"/>
      <c r="E434" s="10"/>
      <c r="H434">
        <v>0</v>
      </c>
      <c r="I434" s="10"/>
      <c r="J434">
        <v>0</v>
      </c>
      <c r="K434">
        <v>0</v>
      </c>
      <c r="L434">
        <v>0</v>
      </c>
      <c r="N434">
        <v>0</v>
      </c>
      <c r="O434" t="s">
        <v>31</v>
      </c>
    </row>
    <row r="435" spans="2:15">
      <c r="B435" s="22"/>
      <c r="C435" s="10"/>
      <c r="E435" s="10"/>
      <c r="H435">
        <v>0</v>
      </c>
      <c r="I435" s="10"/>
      <c r="J435">
        <v>0</v>
      </c>
      <c r="K435">
        <v>0</v>
      </c>
      <c r="L435">
        <v>0</v>
      </c>
      <c r="N435">
        <v>0</v>
      </c>
      <c r="O435" t="s">
        <v>35</v>
      </c>
    </row>
    <row r="436" spans="2:15">
      <c r="B436" s="22"/>
      <c r="C436" s="10"/>
      <c r="E436" s="10"/>
      <c r="H436">
        <v>0</v>
      </c>
      <c r="I436" s="10"/>
      <c r="J436">
        <v>0</v>
      </c>
      <c r="K436">
        <v>0</v>
      </c>
      <c r="L436">
        <v>0</v>
      </c>
      <c r="N436">
        <v>0</v>
      </c>
      <c r="O436" t="s">
        <v>37</v>
      </c>
    </row>
    <row r="437" spans="2:15">
      <c r="B437" s="22"/>
      <c r="C437" s="10"/>
      <c r="E437" s="10"/>
      <c r="H437">
        <v>0</v>
      </c>
      <c r="I437" s="10"/>
      <c r="J437">
        <v>0</v>
      </c>
      <c r="K437">
        <v>0</v>
      </c>
      <c r="L437">
        <v>0</v>
      </c>
      <c r="N437">
        <v>0</v>
      </c>
      <c r="O437" t="s">
        <v>26</v>
      </c>
    </row>
    <row r="438" spans="2:15">
      <c r="B438" s="22"/>
      <c r="C438" s="10"/>
      <c r="E438" s="10"/>
      <c r="H438">
        <v>0</v>
      </c>
      <c r="I438" s="10"/>
      <c r="J438">
        <v>0</v>
      </c>
      <c r="K438">
        <v>0</v>
      </c>
      <c r="L438">
        <v>0</v>
      </c>
      <c r="N438">
        <v>0</v>
      </c>
      <c r="O438" t="s">
        <v>27</v>
      </c>
    </row>
    <row r="439" spans="2:15">
      <c r="B439" s="22"/>
      <c r="C439" s="10"/>
      <c r="E439" s="10"/>
      <c r="H439">
        <v>0</v>
      </c>
      <c r="I439" s="10"/>
      <c r="J439">
        <v>0</v>
      </c>
      <c r="K439">
        <v>0</v>
      </c>
      <c r="L439">
        <v>0</v>
      </c>
      <c r="N439">
        <v>0</v>
      </c>
      <c r="O439" t="s">
        <v>31</v>
      </c>
    </row>
    <row r="440" spans="2:15">
      <c r="B440" s="22"/>
      <c r="C440" s="10"/>
      <c r="E440" s="10"/>
      <c r="H440">
        <v>0</v>
      </c>
      <c r="I440" s="10"/>
      <c r="J440">
        <v>0</v>
      </c>
      <c r="K440">
        <v>0</v>
      </c>
      <c r="L440">
        <v>0</v>
      </c>
      <c r="N440">
        <v>0</v>
      </c>
      <c r="O440" t="s">
        <v>35</v>
      </c>
    </row>
    <row r="441" spans="2:15">
      <c r="B441" s="22"/>
      <c r="C441" s="10"/>
      <c r="E441" s="10"/>
      <c r="H441">
        <v>0</v>
      </c>
      <c r="I441" s="10"/>
      <c r="J441">
        <v>0</v>
      </c>
      <c r="K441">
        <v>0</v>
      </c>
      <c r="L441">
        <v>0</v>
      </c>
      <c r="N441">
        <v>0</v>
      </c>
      <c r="O441" t="s">
        <v>37</v>
      </c>
    </row>
    <row r="442" spans="2:15">
      <c r="B442" s="22"/>
      <c r="C442" s="10"/>
      <c r="E442" s="10"/>
      <c r="H442">
        <v>0</v>
      </c>
      <c r="I442" s="10"/>
      <c r="J442">
        <v>0</v>
      </c>
      <c r="K442">
        <v>0</v>
      </c>
      <c r="L442">
        <v>0</v>
      </c>
      <c r="N442">
        <v>0</v>
      </c>
      <c r="O442" t="s">
        <v>26</v>
      </c>
    </row>
    <row r="443" spans="2:15">
      <c r="B443" s="22"/>
      <c r="C443" s="10"/>
      <c r="E443" s="10"/>
      <c r="H443">
        <v>0</v>
      </c>
      <c r="I443" s="10"/>
      <c r="J443">
        <v>0</v>
      </c>
      <c r="K443">
        <v>0</v>
      </c>
      <c r="L443">
        <v>0</v>
      </c>
      <c r="N443">
        <v>0</v>
      </c>
      <c r="O443" t="s">
        <v>27</v>
      </c>
    </row>
    <row r="444" spans="2:15">
      <c r="B444" s="22"/>
      <c r="C444" s="10"/>
      <c r="E444" s="10"/>
      <c r="H444">
        <v>0</v>
      </c>
      <c r="I444" s="10"/>
      <c r="J444">
        <v>0</v>
      </c>
      <c r="K444">
        <v>0</v>
      </c>
      <c r="L444">
        <v>0</v>
      </c>
      <c r="N444">
        <v>0</v>
      </c>
      <c r="O444" t="s">
        <v>31</v>
      </c>
    </row>
    <row r="445" spans="2:15">
      <c r="B445" s="22"/>
      <c r="C445" s="10"/>
      <c r="E445" s="10"/>
      <c r="H445">
        <v>0</v>
      </c>
      <c r="I445" s="10"/>
      <c r="J445">
        <v>0</v>
      </c>
      <c r="K445">
        <v>0</v>
      </c>
      <c r="L445">
        <v>0</v>
      </c>
      <c r="N445">
        <v>0</v>
      </c>
      <c r="O445" t="s">
        <v>35</v>
      </c>
    </row>
    <row r="446" spans="2:15">
      <c r="B446" s="22"/>
      <c r="C446" s="10"/>
      <c r="E446" s="10"/>
      <c r="H446">
        <v>0</v>
      </c>
      <c r="I446" s="10"/>
      <c r="J446">
        <v>0</v>
      </c>
      <c r="K446">
        <v>0</v>
      </c>
      <c r="L446">
        <v>0</v>
      </c>
      <c r="N446">
        <v>0</v>
      </c>
      <c r="O446" t="s">
        <v>37</v>
      </c>
    </row>
    <row r="447" spans="2:15">
      <c r="B447" s="22"/>
      <c r="C447" s="10"/>
      <c r="E447" s="10"/>
      <c r="H447">
        <v>0</v>
      </c>
      <c r="I447" s="10"/>
      <c r="J447">
        <v>0</v>
      </c>
      <c r="K447">
        <v>0</v>
      </c>
      <c r="L447">
        <v>0</v>
      </c>
      <c r="N447">
        <v>0</v>
      </c>
      <c r="O447" t="s">
        <v>26</v>
      </c>
    </row>
    <row r="448" spans="2:15">
      <c r="B448" s="22"/>
      <c r="C448" s="10"/>
      <c r="E448" s="10"/>
      <c r="H448">
        <v>0</v>
      </c>
      <c r="I448" s="10"/>
      <c r="J448">
        <v>0</v>
      </c>
      <c r="K448">
        <v>0</v>
      </c>
      <c r="L448">
        <v>0</v>
      </c>
      <c r="N448">
        <v>0</v>
      </c>
      <c r="O448" t="s">
        <v>27</v>
      </c>
    </row>
    <row r="449" spans="2:15">
      <c r="B449" s="22"/>
      <c r="C449" s="10"/>
      <c r="E449" s="10"/>
      <c r="H449">
        <v>0</v>
      </c>
      <c r="I449" s="10"/>
      <c r="J449">
        <v>0</v>
      </c>
      <c r="K449">
        <v>0</v>
      </c>
      <c r="L449">
        <v>0</v>
      </c>
      <c r="N449">
        <v>0</v>
      </c>
      <c r="O449" t="s">
        <v>31</v>
      </c>
    </row>
    <row r="450" spans="2:15">
      <c r="B450" s="22"/>
      <c r="C450" s="10"/>
      <c r="E450" s="10"/>
      <c r="H450">
        <v>0</v>
      </c>
      <c r="I450" s="10"/>
      <c r="J450">
        <v>0</v>
      </c>
      <c r="K450">
        <v>0</v>
      </c>
      <c r="L450">
        <v>0</v>
      </c>
      <c r="N450">
        <v>0</v>
      </c>
      <c r="O450" t="s">
        <v>35</v>
      </c>
    </row>
    <row r="451" spans="2:15">
      <c r="B451" s="22"/>
      <c r="C451" s="10"/>
      <c r="E451" s="10"/>
      <c r="H451">
        <v>0</v>
      </c>
      <c r="I451" s="10"/>
      <c r="J451">
        <v>0</v>
      </c>
      <c r="K451">
        <v>0</v>
      </c>
      <c r="L451">
        <v>0</v>
      </c>
      <c r="N451">
        <v>0</v>
      </c>
      <c r="O451" t="s">
        <v>37</v>
      </c>
    </row>
    <row r="452" spans="2:15">
      <c r="B452" s="22"/>
      <c r="C452" s="10"/>
      <c r="E452" s="10"/>
      <c r="H452">
        <v>0</v>
      </c>
      <c r="I452" s="10"/>
      <c r="J452">
        <v>0</v>
      </c>
      <c r="K452">
        <v>0</v>
      </c>
      <c r="L452">
        <v>0</v>
      </c>
      <c r="N452">
        <v>0</v>
      </c>
      <c r="O452" t="s">
        <v>26</v>
      </c>
    </row>
    <row r="453" spans="2:15">
      <c r="B453" s="22"/>
      <c r="C453" s="10"/>
      <c r="E453" s="10"/>
      <c r="H453">
        <v>0</v>
      </c>
      <c r="I453" s="10"/>
      <c r="J453">
        <v>0</v>
      </c>
      <c r="K453">
        <v>0</v>
      </c>
      <c r="L453">
        <v>0</v>
      </c>
      <c r="N453">
        <v>0</v>
      </c>
      <c r="O453" t="s">
        <v>27</v>
      </c>
    </row>
    <row r="454" spans="2:15">
      <c r="B454" s="22"/>
      <c r="C454" s="10"/>
      <c r="E454" s="10"/>
      <c r="H454">
        <v>0</v>
      </c>
      <c r="I454" s="10"/>
      <c r="J454">
        <v>0</v>
      </c>
      <c r="K454">
        <v>0</v>
      </c>
      <c r="L454">
        <v>0</v>
      </c>
      <c r="N454">
        <v>0</v>
      </c>
      <c r="O454" t="s">
        <v>31</v>
      </c>
    </row>
    <row r="455" spans="2:15">
      <c r="B455" s="22"/>
      <c r="C455" s="10"/>
      <c r="E455" s="10"/>
      <c r="H455">
        <v>0</v>
      </c>
      <c r="I455" s="10"/>
      <c r="J455">
        <v>0</v>
      </c>
      <c r="K455">
        <v>0</v>
      </c>
      <c r="L455">
        <v>0</v>
      </c>
      <c r="N455">
        <v>0</v>
      </c>
      <c r="O455" t="s">
        <v>35</v>
      </c>
    </row>
    <row r="456" spans="2:15">
      <c r="B456" s="22"/>
      <c r="C456" s="10"/>
      <c r="E456" s="10"/>
      <c r="H456">
        <v>0</v>
      </c>
      <c r="I456" s="10"/>
      <c r="J456">
        <v>0</v>
      </c>
      <c r="K456">
        <v>0</v>
      </c>
      <c r="L456">
        <v>0</v>
      </c>
      <c r="N456">
        <v>0</v>
      </c>
      <c r="O456" t="s">
        <v>37</v>
      </c>
    </row>
    <row r="457" spans="2:15">
      <c r="B457" s="22"/>
      <c r="C457" s="10"/>
      <c r="E457" s="10"/>
      <c r="H457">
        <v>0</v>
      </c>
      <c r="I457" s="10"/>
      <c r="J457">
        <v>0</v>
      </c>
      <c r="K457">
        <v>0</v>
      </c>
      <c r="L457">
        <v>0</v>
      </c>
      <c r="N457">
        <v>0</v>
      </c>
      <c r="O457" t="s">
        <v>26</v>
      </c>
    </row>
    <row r="458" spans="2:15">
      <c r="B458" s="22"/>
      <c r="C458" s="10"/>
      <c r="E458" s="10"/>
      <c r="H458">
        <v>0</v>
      </c>
      <c r="I458" s="10"/>
      <c r="J458">
        <v>0</v>
      </c>
      <c r="K458">
        <v>0</v>
      </c>
      <c r="L458">
        <v>0</v>
      </c>
      <c r="N458">
        <v>0</v>
      </c>
      <c r="O458" t="s">
        <v>27</v>
      </c>
    </row>
    <row r="459" spans="2:15">
      <c r="B459" s="22"/>
      <c r="C459" s="10"/>
      <c r="E459" s="10"/>
      <c r="H459">
        <v>0</v>
      </c>
      <c r="I459" s="10"/>
      <c r="J459">
        <v>0</v>
      </c>
      <c r="K459">
        <v>0</v>
      </c>
      <c r="L459">
        <v>0</v>
      </c>
      <c r="N459">
        <v>0</v>
      </c>
      <c r="O459" t="s">
        <v>31</v>
      </c>
    </row>
    <row r="460" spans="2:15">
      <c r="B460" s="22"/>
      <c r="C460" s="10"/>
      <c r="E460" s="10"/>
      <c r="H460">
        <v>0</v>
      </c>
      <c r="I460" s="10"/>
      <c r="J460">
        <v>0</v>
      </c>
      <c r="K460">
        <v>0</v>
      </c>
      <c r="L460">
        <v>0</v>
      </c>
      <c r="N460">
        <v>0</v>
      </c>
      <c r="O460" t="s">
        <v>35</v>
      </c>
    </row>
    <row r="461" spans="2:15">
      <c r="B461" s="22"/>
      <c r="C461" s="10"/>
      <c r="E461" s="10"/>
      <c r="H461">
        <v>0</v>
      </c>
      <c r="I461" s="10"/>
      <c r="J461">
        <v>0</v>
      </c>
      <c r="K461">
        <v>0</v>
      </c>
      <c r="L461">
        <v>0</v>
      </c>
      <c r="N461">
        <v>0</v>
      </c>
      <c r="O461" t="s">
        <v>37</v>
      </c>
    </row>
    <row r="462" spans="2:15">
      <c r="B462" s="22"/>
      <c r="C462" s="10"/>
      <c r="E462" s="10"/>
      <c r="H462">
        <v>0</v>
      </c>
      <c r="I462" s="10"/>
      <c r="J462">
        <v>0</v>
      </c>
      <c r="K462">
        <v>0</v>
      </c>
      <c r="L462">
        <v>0</v>
      </c>
      <c r="N462">
        <v>0</v>
      </c>
      <c r="O462" t="s">
        <v>26</v>
      </c>
    </row>
    <row r="463" spans="2:15">
      <c r="B463" s="22"/>
      <c r="C463" s="10"/>
      <c r="E463" s="10"/>
      <c r="H463">
        <v>0</v>
      </c>
      <c r="I463" s="10"/>
      <c r="J463">
        <v>0</v>
      </c>
      <c r="K463">
        <v>0</v>
      </c>
      <c r="L463">
        <v>0</v>
      </c>
      <c r="N463">
        <v>0</v>
      </c>
      <c r="O463" t="s">
        <v>27</v>
      </c>
    </row>
    <row r="464" spans="2:15">
      <c r="B464" s="22"/>
      <c r="C464" s="10"/>
      <c r="E464" s="10"/>
      <c r="H464">
        <v>0</v>
      </c>
      <c r="I464" s="10"/>
      <c r="J464">
        <v>0</v>
      </c>
      <c r="K464">
        <v>0</v>
      </c>
      <c r="L464">
        <v>0</v>
      </c>
      <c r="N464">
        <v>0</v>
      </c>
      <c r="O464" t="s">
        <v>31</v>
      </c>
    </row>
    <row r="465" spans="2:15">
      <c r="B465" s="22"/>
      <c r="C465" s="10"/>
      <c r="E465" s="10"/>
      <c r="H465">
        <v>0</v>
      </c>
      <c r="I465" s="10"/>
      <c r="J465">
        <v>0</v>
      </c>
      <c r="K465">
        <v>0</v>
      </c>
      <c r="L465">
        <v>0</v>
      </c>
      <c r="N465">
        <v>0</v>
      </c>
      <c r="O465" t="s">
        <v>35</v>
      </c>
    </row>
    <row r="466" spans="2:15">
      <c r="B466" s="22"/>
      <c r="C466" s="10"/>
      <c r="E466" s="10"/>
      <c r="H466">
        <v>0</v>
      </c>
      <c r="I466" s="10"/>
      <c r="J466">
        <v>0</v>
      </c>
      <c r="K466">
        <v>0</v>
      </c>
      <c r="L466">
        <v>0</v>
      </c>
      <c r="N466">
        <v>0</v>
      </c>
      <c r="O466" t="s">
        <v>37</v>
      </c>
    </row>
    <row r="467" spans="2:15">
      <c r="B467" s="22"/>
      <c r="C467" s="10"/>
      <c r="E467" s="10"/>
      <c r="H467">
        <v>0</v>
      </c>
      <c r="I467" s="10"/>
      <c r="J467">
        <v>0</v>
      </c>
      <c r="K467">
        <v>0</v>
      </c>
      <c r="L467">
        <v>0</v>
      </c>
      <c r="N467">
        <v>0</v>
      </c>
      <c r="O467" t="s">
        <v>26</v>
      </c>
    </row>
    <row r="468" spans="2:15">
      <c r="B468" s="22"/>
      <c r="C468" s="10"/>
      <c r="E468" s="10"/>
      <c r="H468">
        <v>0</v>
      </c>
      <c r="I468" s="10"/>
      <c r="J468">
        <v>0</v>
      </c>
      <c r="K468">
        <v>0</v>
      </c>
      <c r="L468">
        <v>0</v>
      </c>
      <c r="N468">
        <v>0</v>
      </c>
      <c r="O468" t="s">
        <v>27</v>
      </c>
    </row>
    <row r="469" spans="2:15">
      <c r="B469" s="22"/>
      <c r="C469" s="10"/>
      <c r="E469" s="10"/>
      <c r="H469">
        <v>0</v>
      </c>
      <c r="I469" s="10"/>
      <c r="J469">
        <v>0</v>
      </c>
      <c r="K469">
        <v>0</v>
      </c>
      <c r="L469">
        <v>0</v>
      </c>
      <c r="N469">
        <v>0</v>
      </c>
      <c r="O469" t="s">
        <v>31</v>
      </c>
    </row>
    <row r="470" spans="2:15">
      <c r="B470" s="22"/>
      <c r="C470" s="10"/>
      <c r="E470" s="10"/>
      <c r="H470">
        <v>0</v>
      </c>
      <c r="I470" s="10"/>
      <c r="J470">
        <v>0</v>
      </c>
      <c r="K470">
        <v>0</v>
      </c>
      <c r="L470">
        <v>0</v>
      </c>
      <c r="N470">
        <v>0</v>
      </c>
      <c r="O470" t="s">
        <v>35</v>
      </c>
    </row>
    <row r="471" spans="2:15">
      <c r="B471" s="22"/>
      <c r="C471" s="10"/>
      <c r="E471" s="10"/>
      <c r="H471">
        <v>0</v>
      </c>
      <c r="I471" s="10"/>
      <c r="J471">
        <v>0</v>
      </c>
      <c r="K471">
        <v>0</v>
      </c>
      <c r="L471">
        <v>0</v>
      </c>
      <c r="N471">
        <v>0</v>
      </c>
      <c r="O471" t="s">
        <v>37</v>
      </c>
    </row>
    <row r="472" spans="2:15">
      <c r="B472" s="22"/>
      <c r="C472" s="10"/>
      <c r="E472" s="10"/>
      <c r="H472">
        <v>0</v>
      </c>
      <c r="I472" s="10"/>
      <c r="J472">
        <v>0</v>
      </c>
      <c r="K472">
        <v>0</v>
      </c>
      <c r="L472">
        <v>0</v>
      </c>
      <c r="N472">
        <v>0</v>
      </c>
      <c r="O472" t="s">
        <v>26</v>
      </c>
    </row>
    <row r="473" spans="2:15">
      <c r="B473" s="22"/>
      <c r="C473" s="10"/>
      <c r="E473" s="10"/>
      <c r="H473">
        <v>0</v>
      </c>
      <c r="I473" s="10"/>
      <c r="J473">
        <v>0</v>
      </c>
      <c r="K473">
        <v>0</v>
      </c>
      <c r="L473">
        <v>0</v>
      </c>
      <c r="N473">
        <v>0</v>
      </c>
      <c r="O473" t="s">
        <v>27</v>
      </c>
    </row>
    <row r="474" spans="2:15">
      <c r="B474" s="22"/>
      <c r="C474" s="10"/>
      <c r="E474" s="10"/>
      <c r="H474">
        <v>0</v>
      </c>
      <c r="I474" s="10"/>
      <c r="J474">
        <v>0</v>
      </c>
      <c r="K474">
        <v>0</v>
      </c>
      <c r="L474">
        <v>0</v>
      </c>
      <c r="N474">
        <v>0</v>
      </c>
      <c r="O474" t="s">
        <v>31</v>
      </c>
    </row>
    <row r="475" spans="2:15">
      <c r="B475" s="22"/>
      <c r="C475" s="10"/>
      <c r="E475" s="10"/>
      <c r="H475">
        <v>0</v>
      </c>
      <c r="I475" s="10"/>
      <c r="J475">
        <v>0</v>
      </c>
      <c r="K475">
        <v>0</v>
      </c>
      <c r="L475">
        <v>0</v>
      </c>
      <c r="N475">
        <v>0</v>
      </c>
      <c r="O475" t="s">
        <v>35</v>
      </c>
    </row>
    <row r="476" spans="2:15">
      <c r="B476" s="22"/>
      <c r="C476" s="10"/>
      <c r="E476" s="10"/>
      <c r="H476">
        <v>0</v>
      </c>
      <c r="I476" s="10"/>
      <c r="J476">
        <v>0</v>
      </c>
      <c r="K476">
        <v>0</v>
      </c>
      <c r="L476">
        <v>0</v>
      </c>
      <c r="N476">
        <v>0</v>
      </c>
      <c r="O476" t="s">
        <v>37</v>
      </c>
    </row>
    <row r="477" spans="2:15">
      <c r="B477" s="22"/>
      <c r="C477" s="10"/>
      <c r="E477" s="10"/>
      <c r="H477">
        <v>0</v>
      </c>
      <c r="I477" s="10"/>
      <c r="J477">
        <v>0</v>
      </c>
      <c r="K477">
        <v>0</v>
      </c>
      <c r="L477">
        <v>0</v>
      </c>
      <c r="N477">
        <v>0</v>
      </c>
      <c r="O477" t="s">
        <v>26</v>
      </c>
    </row>
    <row r="478" spans="2:15">
      <c r="B478" s="22"/>
      <c r="C478" s="10"/>
      <c r="E478" s="10"/>
      <c r="H478">
        <v>0</v>
      </c>
      <c r="I478" s="10"/>
      <c r="J478">
        <v>0</v>
      </c>
      <c r="K478">
        <v>0</v>
      </c>
      <c r="L478">
        <v>0</v>
      </c>
      <c r="N478">
        <v>0</v>
      </c>
      <c r="O478" t="s">
        <v>27</v>
      </c>
    </row>
    <row r="479" spans="2:15">
      <c r="B479" s="22"/>
      <c r="C479" s="10"/>
      <c r="E479" s="10"/>
      <c r="H479">
        <v>0</v>
      </c>
      <c r="I479" s="10"/>
      <c r="J479">
        <v>0</v>
      </c>
      <c r="K479">
        <v>0</v>
      </c>
      <c r="L479">
        <v>0</v>
      </c>
      <c r="N479">
        <v>0</v>
      </c>
      <c r="O479" t="s">
        <v>31</v>
      </c>
    </row>
    <row r="480" spans="2:15">
      <c r="B480" s="22"/>
      <c r="C480" s="10"/>
      <c r="E480" s="10"/>
      <c r="H480">
        <v>0</v>
      </c>
      <c r="I480" s="10"/>
      <c r="J480">
        <v>0</v>
      </c>
      <c r="K480">
        <v>0</v>
      </c>
      <c r="L480">
        <v>0</v>
      </c>
      <c r="N480">
        <v>0</v>
      </c>
      <c r="O480" t="s">
        <v>35</v>
      </c>
    </row>
    <row r="481" spans="2:15">
      <c r="B481" s="22"/>
      <c r="C481" s="10"/>
      <c r="E481" s="10"/>
      <c r="H481">
        <v>0</v>
      </c>
      <c r="I481" s="10"/>
      <c r="J481">
        <v>0</v>
      </c>
      <c r="K481">
        <v>0</v>
      </c>
      <c r="L481">
        <v>0</v>
      </c>
      <c r="N481">
        <v>0</v>
      </c>
      <c r="O481" t="s">
        <v>37</v>
      </c>
    </row>
    <row r="482" spans="2:15">
      <c r="B482" s="22"/>
      <c r="C482" s="10"/>
      <c r="E482" s="10"/>
      <c r="H482">
        <v>0</v>
      </c>
      <c r="I482" s="10"/>
      <c r="J482">
        <v>0</v>
      </c>
      <c r="K482">
        <v>0</v>
      </c>
      <c r="L482">
        <v>0</v>
      </c>
      <c r="N482">
        <v>0</v>
      </c>
      <c r="O482" t="s">
        <v>26</v>
      </c>
    </row>
    <row r="483" spans="2:15">
      <c r="B483" s="22"/>
      <c r="C483" s="10"/>
      <c r="E483" s="10"/>
      <c r="H483">
        <v>0</v>
      </c>
      <c r="I483" s="10"/>
      <c r="J483">
        <v>0</v>
      </c>
      <c r="K483">
        <v>0</v>
      </c>
      <c r="L483">
        <v>0</v>
      </c>
      <c r="N483">
        <v>0</v>
      </c>
      <c r="O483" t="s">
        <v>27</v>
      </c>
    </row>
    <row r="484" spans="2:15">
      <c r="B484" s="22"/>
      <c r="C484" s="10"/>
      <c r="E484" s="10"/>
      <c r="H484">
        <v>0</v>
      </c>
      <c r="I484" s="10"/>
      <c r="J484">
        <v>0</v>
      </c>
      <c r="K484">
        <v>0</v>
      </c>
      <c r="L484">
        <v>0</v>
      </c>
      <c r="N484">
        <v>0</v>
      </c>
      <c r="O484" t="s">
        <v>31</v>
      </c>
    </row>
    <row r="485" spans="2:15">
      <c r="B485" s="22"/>
      <c r="C485" s="10"/>
      <c r="E485" s="10"/>
      <c r="H485">
        <v>0</v>
      </c>
      <c r="I485" s="10"/>
      <c r="J485">
        <v>0</v>
      </c>
      <c r="K485">
        <v>0</v>
      </c>
      <c r="L485">
        <v>0</v>
      </c>
      <c r="N485">
        <v>0</v>
      </c>
      <c r="O485" t="s">
        <v>35</v>
      </c>
    </row>
    <row r="486" spans="2:15">
      <c r="B486" s="22"/>
      <c r="C486" s="10"/>
      <c r="E486" s="10"/>
      <c r="H486">
        <v>0</v>
      </c>
      <c r="I486" s="10"/>
      <c r="J486">
        <v>0</v>
      </c>
      <c r="K486">
        <v>0</v>
      </c>
      <c r="L486">
        <v>0</v>
      </c>
      <c r="N486">
        <v>0</v>
      </c>
      <c r="O486" t="s">
        <v>37</v>
      </c>
    </row>
    <row r="487" spans="2:15">
      <c r="B487" s="22"/>
      <c r="C487" s="10"/>
      <c r="E487" s="10"/>
      <c r="H487">
        <v>0</v>
      </c>
      <c r="I487" s="10"/>
      <c r="J487">
        <v>0</v>
      </c>
      <c r="K487">
        <v>0</v>
      </c>
      <c r="L487">
        <v>0</v>
      </c>
      <c r="N487">
        <v>0</v>
      </c>
      <c r="O487" t="s">
        <v>26</v>
      </c>
    </row>
    <row r="488" spans="2:15">
      <c r="B488" s="22"/>
      <c r="C488" s="10"/>
      <c r="E488" s="10"/>
      <c r="H488">
        <v>0</v>
      </c>
      <c r="I488" s="10"/>
      <c r="J488">
        <v>0</v>
      </c>
      <c r="K488">
        <v>0</v>
      </c>
      <c r="L488">
        <v>0</v>
      </c>
      <c r="N488">
        <v>0</v>
      </c>
      <c r="O488" t="s">
        <v>27</v>
      </c>
    </row>
    <row r="489" spans="2:15">
      <c r="B489" s="22"/>
      <c r="C489" s="10"/>
      <c r="E489" s="10"/>
      <c r="H489">
        <v>0</v>
      </c>
      <c r="I489" s="10"/>
      <c r="J489">
        <v>0</v>
      </c>
      <c r="K489">
        <v>0</v>
      </c>
      <c r="L489">
        <v>0</v>
      </c>
      <c r="N489">
        <v>0</v>
      </c>
      <c r="O489" t="s">
        <v>31</v>
      </c>
    </row>
    <row r="490" spans="2:15">
      <c r="B490" s="22"/>
      <c r="C490" s="10"/>
      <c r="E490" s="10"/>
      <c r="H490">
        <v>0</v>
      </c>
      <c r="I490" s="10"/>
      <c r="J490">
        <v>0</v>
      </c>
      <c r="K490">
        <v>0</v>
      </c>
      <c r="L490">
        <v>0</v>
      </c>
      <c r="N490">
        <v>0</v>
      </c>
      <c r="O490" t="s">
        <v>35</v>
      </c>
    </row>
    <row r="491" spans="2:15">
      <c r="B491" s="22"/>
      <c r="C491" s="10"/>
      <c r="E491" s="10"/>
      <c r="H491">
        <v>0</v>
      </c>
      <c r="I491" s="10"/>
      <c r="J491">
        <v>0</v>
      </c>
      <c r="K491">
        <v>0</v>
      </c>
      <c r="L491">
        <v>0</v>
      </c>
      <c r="N491">
        <v>0</v>
      </c>
      <c r="O491" t="s">
        <v>37</v>
      </c>
    </row>
    <row r="492" spans="2:15">
      <c r="B492" s="22"/>
      <c r="C492" s="10"/>
      <c r="E492" s="10"/>
      <c r="H492">
        <v>0</v>
      </c>
      <c r="I492" s="10"/>
      <c r="J492">
        <v>0</v>
      </c>
      <c r="K492">
        <v>0</v>
      </c>
      <c r="L492">
        <v>0</v>
      </c>
      <c r="N492">
        <v>0</v>
      </c>
      <c r="O492" t="s">
        <v>26</v>
      </c>
    </row>
    <row r="493" spans="2:15">
      <c r="B493" s="22"/>
      <c r="C493" s="10"/>
      <c r="E493" s="10"/>
      <c r="H493">
        <v>0</v>
      </c>
      <c r="I493" s="10"/>
      <c r="J493">
        <v>0</v>
      </c>
      <c r="K493">
        <v>0</v>
      </c>
      <c r="L493">
        <v>0</v>
      </c>
      <c r="N493">
        <v>0</v>
      </c>
      <c r="O493" t="s">
        <v>27</v>
      </c>
    </row>
    <row r="494" spans="2:15">
      <c r="B494" s="22"/>
      <c r="C494" s="10"/>
      <c r="E494" s="10"/>
      <c r="H494">
        <v>0</v>
      </c>
      <c r="I494" s="10"/>
      <c r="J494">
        <v>0</v>
      </c>
      <c r="K494">
        <v>0</v>
      </c>
      <c r="L494">
        <v>0</v>
      </c>
      <c r="N494">
        <v>0</v>
      </c>
      <c r="O494" t="s">
        <v>36</v>
      </c>
    </row>
    <row r="495" spans="2:15">
      <c r="B495" s="22"/>
      <c r="C495" s="10"/>
      <c r="E495" s="10"/>
      <c r="H495">
        <v>0</v>
      </c>
      <c r="I495" s="10"/>
      <c r="J495">
        <v>0</v>
      </c>
      <c r="K495">
        <v>0</v>
      </c>
      <c r="L495">
        <v>0</v>
      </c>
      <c r="N495">
        <v>0</v>
      </c>
      <c r="O495" t="s">
        <v>35</v>
      </c>
    </row>
    <row r="496" spans="2:15">
      <c r="B496" s="22"/>
      <c r="C496" s="10"/>
      <c r="E496" s="10"/>
      <c r="H496">
        <v>0</v>
      </c>
      <c r="I496" s="10"/>
      <c r="J496">
        <v>0</v>
      </c>
      <c r="K496">
        <v>0</v>
      </c>
      <c r="L496">
        <v>0</v>
      </c>
      <c r="N496">
        <v>0</v>
      </c>
      <c r="O496" t="s">
        <v>37</v>
      </c>
    </row>
    <row r="497" spans="2:15">
      <c r="B497" s="22"/>
      <c r="C497" s="10"/>
      <c r="E497" s="10"/>
      <c r="H497">
        <v>0</v>
      </c>
      <c r="I497" s="10"/>
      <c r="J497">
        <v>0</v>
      </c>
      <c r="K497">
        <v>0</v>
      </c>
      <c r="L497">
        <v>0</v>
      </c>
      <c r="N497">
        <v>0</v>
      </c>
      <c r="O497" t="s">
        <v>26</v>
      </c>
    </row>
    <row r="498" spans="2:15">
      <c r="B498" s="22"/>
      <c r="C498" s="10"/>
      <c r="E498" s="10"/>
      <c r="H498">
        <v>0</v>
      </c>
      <c r="I498" s="10"/>
      <c r="J498">
        <v>0</v>
      </c>
      <c r="K498">
        <v>0</v>
      </c>
      <c r="L498">
        <v>0</v>
      </c>
      <c r="N498">
        <v>0</v>
      </c>
      <c r="O498" t="s">
        <v>36</v>
      </c>
    </row>
    <row r="499" spans="2:15">
      <c r="B499" s="22"/>
      <c r="C499" s="10"/>
      <c r="E499" s="10"/>
      <c r="H499">
        <v>0</v>
      </c>
      <c r="I499" s="10"/>
      <c r="J499">
        <v>0</v>
      </c>
      <c r="K499">
        <v>0</v>
      </c>
      <c r="L499">
        <v>0</v>
      </c>
      <c r="N499">
        <v>0</v>
      </c>
      <c r="O499" t="s">
        <v>35</v>
      </c>
    </row>
    <row r="500" spans="2:15">
      <c r="B500" s="22"/>
      <c r="C500" s="10"/>
      <c r="E500" s="10"/>
      <c r="H500">
        <v>0</v>
      </c>
      <c r="I500" s="10"/>
      <c r="J500">
        <v>0</v>
      </c>
      <c r="K500">
        <v>0</v>
      </c>
      <c r="L500">
        <v>0</v>
      </c>
      <c r="N500">
        <v>0</v>
      </c>
      <c r="O500" t="s">
        <v>34</v>
      </c>
    </row>
    <row r="501" spans="2:15">
      <c r="B501" s="22"/>
      <c r="C501" s="10"/>
      <c r="E501" s="10"/>
      <c r="H501">
        <v>0</v>
      </c>
      <c r="I501" s="10"/>
      <c r="J501">
        <v>0</v>
      </c>
      <c r="K501">
        <v>0</v>
      </c>
      <c r="L501">
        <v>0</v>
      </c>
      <c r="N501">
        <v>0</v>
      </c>
      <c r="O501" t="s">
        <v>26</v>
      </c>
    </row>
    <row r="502" spans="2:15">
      <c r="B502" s="22"/>
      <c r="C502" s="10"/>
      <c r="E502" s="10"/>
      <c r="H502">
        <v>0</v>
      </c>
      <c r="I502" s="10"/>
      <c r="J502">
        <v>0</v>
      </c>
      <c r="K502">
        <v>0</v>
      </c>
      <c r="L502">
        <v>0</v>
      </c>
      <c r="N502">
        <v>0</v>
      </c>
      <c r="O502" t="s">
        <v>36</v>
      </c>
    </row>
    <row r="503" spans="2:15">
      <c r="B503" s="22"/>
      <c r="C503" s="10"/>
      <c r="E503" s="10"/>
      <c r="H503">
        <v>0</v>
      </c>
      <c r="I503" s="10"/>
      <c r="J503">
        <v>0</v>
      </c>
      <c r="K503">
        <v>0</v>
      </c>
      <c r="L503">
        <v>0</v>
      </c>
      <c r="N503">
        <v>0</v>
      </c>
      <c r="O503" t="s">
        <v>35</v>
      </c>
    </row>
    <row r="504" spans="2:15">
      <c r="B504" s="22"/>
      <c r="C504" s="10"/>
      <c r="E504" s="10"/>
      <c r="H504">
        <v>0</v>
      </c>
      <c r="I504" s="10"/>
      <c r="J504">
        <v>0</v>
      </c>
      <c r="K504">
        <v>0</v>
      </c>
      <c r="L504">
        <v>0</v>
      </c>
      <c r="N504">
        <v>0</v>
      </c>
      <c r="O504" t="s">
        <v>34</v>
      </c>
    </row>
    <row r="505" spans="2:15">
      <c r="B505" s="22"/>
      <c r="C505" s="10"/>
      <c r="E505" s="10"/>
      <c r="H505">
        <v>0</v>
      </c>
      <c r="I505" s="10"/>
      <c r="J505">
        <v>0</v>
      </c>
      <c r="K505">
        <v>0</v>
      </c>
      <c r="L505">
        <v>0</v>
      </c>
      <c r="N505">
        <v>0</v>
      </c>
      <c r="O505" t="s">
        <v>26</v>
      </c>
    </row>
    <row r="506" spans="2:15">
      <c r="B506" s="22"/>
      <c r="C506" s="10"/>
      <c r="E506" s="10"/>
      <c r="H506">
        <v>0</v>
      </c>
      <c r="I506" s="10"/>
      <c r="J506">
        <v>0</v>
      </c>
      <c r="K506">
        <v>0</v>
      </c>
      <c r="L506">
        <v>0</v>
      </c>
      <c r="N506">
        <v>0</v>
      </c>
      <c r="O506" t="s">
        <v>36</v>
      </c>
    </row>
    <row r="507" spans="2:15">
      <c r="B507" s="22"/>
      <c r="C507" s="10"/>
      <c r="E507" s="10"/>
      <c r="H507">
        <v>0</v>
      </c>
      <c r="I507" s="10"/>
      <c r="J507">
        <v>0</v>
      </c>
      <c r="K507">
        <v>0</v>
      </c>
      <c r="L507">
        <v>0</v>
      </c>
      <c r="N507">
        <v>0</v>
      </c>
      <c r="O507" t="s">
        <v>35</v>
      </c>
    </row>
    <row r="508" spans="2:15">
      <c r="B508" s="22"/>
      <c r="C508" s="10"/>
      <c r="E508" s="10"/>
      <c r="H508">
        <v>0</v>
      </c>
      <c r="I508" s="10"/>
      <c r="J508">
        <v>0</v>
      </c>
      <c r="K508">
        <v>0</v>
      </c>
      <c r="L508">
        <v>0</v>
      </c>
      <c r="N508">
        <v>0</v>
      </c>
      <c r="O508" t="s">
        <v>34</v>
      </c>
    </row>
    <row r="509" spans="2:15">
      <c r="B509" s="22"/>
      <c r="C509" s="10"/>
      <c r="E509" s="10"/>
      <c r="H509">
        <v>0</v>
      </c>
      <c r="I509" s="10"/>
      <c r="J509">
        <v>0</v>
      </c>
      <c r="K509">
        <v>0</v>
      </c>
      <c r="L509">
        <v>0</v>
      </c>
      <c r="N509">
        <v>0</v>
      </c>
      <c r="O509" t="s">
        <v>26</v>
      </c>
    </row>
    <row r="510" spans="2:15">
      <c r="B510" s="22"/>
      <c r="C510" s="10"/>
      <c r="E510" s="10"/>
      <c r="H510">
        <v>0</v>
      </c>
      <c r="I510" s="10"/>
      <c r="J510">
        <v>0</v>
      </c>
      <c r="K510">
        <v>0</v>
      </c>
      <c r="L510">
        <v>0</v>
      </c>
      <c r="N510">
        <v>0</v>
      </c>
      <c r="O510" t="s">
        <v>36</v>
      </c>
    </row>
    <row r="511" spans="2:15">
      <c r="B511" s="22"/>
      <c r="C511" s="10"/>
      <c r="E511" s="10"/>
      <c r="H511">
        <v>0</v>
      </c>
      <c r="I511" s="10"/>
      <c r="J511">
        <v>0</v>
      </c>
      <c r="K511">
        <v>0</v>
      </c>
      <c r="L511">
        <v>0</v>
      </c>
      <c r="N511">
        <v>0</v>
      </c>
      <c r="O511" t="s">
        <v>35</v>
      </c>
    </row>
    <row r="512" spans="2:15">
      <c r="B512" s="22"/>
      <c r="C512" s="10"/>
      <c r="E512" s="10"/>
      <c r="H512">
        <v>0</v>
      </c>
      <c r="I512" s="10"/>
      <c r="J512">
        <v>0</v>
      </c>
      <c r="K512">
        <v>0</v>
      </c>
      <c r="L512">
        <v>0</v>
      </c>
      <c r="N512">
        <v>0</v>
      </c>
      <c r="O512" t="s">
        <v>34</v>
      </c>
    </row>
    <row r="513" spans="2:15">
      <c r="B513" s="22"/>
      <c r="C513" s="10"/>
      <c r="E513" s="10"/>
      <c r="H513">
        <v>0</v>
      </c>
      <c r="I513" s="10"/>
      <c r="J513">
        <v>0</v>
      </c>
      <c r="K513">
        <v>0</v>
      </c>
      <c r="L513">
        <v>0</v>
      </c>
      <c r="N513">
        <v>0</v>
      </c>
      <c r="O513" t="s">
        <v>26</v>
      </c>
    </row>
    <row r="514" spans="2:15">
      <c r="B514" s="22"/>
      <c r="C514" s="10"/>
      <c r="E514" s="10"/>
      <c r="H514">
        <v>0</v>
      </c>
      <c r="I514" s="10"/>
      <c r="J514">
        <v>0</v>
      </c>
      <c r="K514">
        <v>0</v>
      </c>
      <c r="L514">
        <v>0</v>
      </c>
      <c r="N514">
        <v>0</v>
      </c>
      <c r="O514" t="s">
        <v>36</v>
      </c>
    </row>
    <row r="515" spans="2:15">
      <c r="B515" s="22"/>
      <c r="C515" s="10"/>
      <c r="E515" s="10"/>
      <c r="H515">
        <v>0</v>
      </c>
      <c r="I515" s="10"/>
      <c r="J515">
        <v>0</v>
      </c>
      <c r="K515">
        <v>0</v>
      </c>
      <c r="L515">
        <v>0</v>
      </c>
      <c r="N515">
        <v>0</v>
      </c>
      <c r="O515" t="s">
        <v>35</v>
      </c>
    </row>
    <row r="516" spans="2:15">
      <c r="B516" s="22"/>
      <c r="C516" s="10"/>
      <c r="E516" s="10"/>
      <c r="H516">
        <v>0</v>
      </c>
      <c r="I516" s="10"/>
      <c r="J516">
        <v>0</v>
      </c>
      <c r="K516">
        <v>0</v>
      </c>
      <c r="L516">
        <v>0</v>
      </c>
      <c r="N516">
        <v>0</v>
      </c>
      <c r="O516" t="s">
        <v>34</v>
      </c>
    </row>
    <row r="517" spans="2:15">
      <c r="B517" s="22"/>
      <c r="C517" s="10"/>
      <c r="E517" s="10"/>
      <c r="H517">
        <v>0</v>
      </c>
      <c r="I517" s="10"/>
      <c r="J517">
        <v>0</v>
      </c>
      <c r="K517">
        <v>0</v>
      </c>
      <c r="L517">
        <v>0</v>
      </c>
      <c r="N517">
        <v>0</v>
      </c>
      <c r="O517" t="s">
        <v>26</v>
      </c>
    </row>
    <row r="518" spans="2:15">
      <c r="B518" s="22"/>
      <c r="C518" s="10"/>
      <c r="E518" s="10"/>
      <c r="H518">
        <v>0</v>
      </c>
      <c r="I518" s="10"/>
      <c r="J518">
        <v>0</v>
      </c>
      <c r="K518">
        <v>0</v>
      </c>
      <c r="L518">
        <v>0</v>
      </c>
      <c r="N518">
        <v>0</v>
      </c>
      <c r="O518" t="s">
        <v>36</v>
      </c>
    </row>
    <row r="519" spans="2:15">
      <c r="B519" s="22"/>
      <c r="C519" s="10"/>
      <c r="E519" s="10"/>
      <c r="H519">
        <v>0</v>
      </c>
      <c r="I519" s="10"/>
      <c r="J519">
        <v>0</v>
      </c>
      <c r="K519">
        <v>0</v>
      </c>
      <c r="L519">
        <v>0</v>
      </c>
      <c r="N519">
        <v>0</v>
      </c>
      <c r="O519" t="s">
        <v>35</v>
      </c>
    </row>
    <row r="520" spans="2:15">
      <c r="B520" s="22"/>
      <c r="C520" s="10"/>
      <c r="E520" s="10"/>
      <c r="H520">
        <v>0</v>
      </c>
      <c r="I520" s="10"/>
      <c r="J520">
        <v>0</v>
      </c>
      <c r="K520">
        <v>0</v>
      </c>
      <c r="L520">
        <v>0</v>
      </c>
      <c r="N520">
        <v>0</v>
      </c>
      <c r="O520" t="s">
        <v>34</v>
      </c>
    </row>
    <row r="521" spans="2:15">
      <c r="B521" s="22"/>
      <c r="C521" s="10"/>
      <c r="E521" s="10"/>
      <c r="H521">
        <v>0</v>
      </c>
      <c r="I521" s="10"/>
      <c r="J521">
        <v>0</v>
      </c>
      <c r="K521">
        <v>0</v>
      </c>
      <c r="L521">
        <v>0</v>
      </c>
      <c r="N521">
        <v>0</v>
      </c>
      <c r="O521" t="s">
        <v>26</v>
      </c>
    </row>
    <row r="522" spans="2:15">
      <c r="B522" s="22"/>
      <c r="C522" s="10"/>
      <c r="E522" s="10"/>
      <c r="H522">
        <v>0</v>
      </c>
      <c r="I522" s="10"/>
      <c r="J522">
        <v>0</v>
      </c>
      <c r="K522">
        <v>0</v>
      </c>
      <c r="L522">
        <v>0</v>
      </c>
      <c r="N522">
        <v>0</v>
      </c>
      <c r="O522" t="s">
        <v>36</v>
      </c>
    </row>
    <row r="523" spans="2:15">
      <c r="B523" s="22"/>
      <c r="C523" s="10"/>
      <c r="E523" s="10"/>
      <c r="H523">
        <v>0</v>
      </c>
      <c r="I523" s="10"/>
      <c r="J523">
        <v>0</v>
      </c>
      <c r="K523">
        <v>0</v>
      </c>
      <c r="L523">
        <v>0</v>
      </c>
      <c r="N523">
        <v>0</v>
      </c>
      <c r="O523" t="s">
        <v>35</v>
      </c>
    </row>
    <row r="524" spans="2:15">
      <c r="B524" s="22"/>
      <c r="C524" s="10"/>
      <c r="E524" s="10"/>
      <c r="H524">
        <v>0</v>
      </c>
      <c r="I524" s="10"/>
      <c r="J524">
        <v>0</v>
      </c>
      <c r="K524">
        <v>0</v>
      </c>
      <c r="L524">
        <v>0</v>
      </c>
      <c r="N524">
        <v>0</v>
      </c>
      <c r="O524" t="s">
        <v>34</v>
      </c>
    </row>
    <row r="525" spans="2:15">
      <c r="B525" s="22"/>
      <c r="C525" s="10"/>
      <c r="E525" s="10"/>
      <c r="H525">
        <v>0</v>
      </c>
      <c r="I525" s="10"/>
      <c r="J525">
        <v>0</v>
      </c>
      <c r="K525">
        <v>0</v>
      </c>
      <c r="L525">
        <v>0</v>
      </c>
      <c r="N525">
        <v>0</v>
      </c>
      <c r="O525" t="s">
        <v>26</v>
      </c>
    </row>
    <row r="526" spans="2:15">
      <c r="B526" s="22"/>
      <c r="C526" s="10"/>
      <c r="E526" s="10"/>
      <c r="H526">
        <v>0</v>
      </c>
      <c r="I526" s="10"/>
      <c r="J526">
        <v>0</v>
      </c>
      <c r="K526">
        <v>0</v>
      </c>
      <c r="L526">
        <v>0</v>
      </c>
      <c r="N526">
        <v>0</v>
      </c>
      <c r="O526" t="s">
        <v>36</v>
      </c>
    </row>
    <row r="527" spans="2:15">
      <c r="B527" s="22"/>
      <c r="C527" s="10"/>
      <c r="E527" s="10"/>
      <c r="H527">
        <v>0</v>
      </c>
      <c r="I527" s="10"/>
      <c r="J527">
        <v>0</v>
      </c>
      <c r="K527">
        <v>0</v>
      </c>
      <c r="L527">
        <v>0</v>
      </c>
      <c r="N527">
        <v>0</v>
      </c>
      <c r="O527" t="s">
        <v>35</v>
      </c>
    </row>
    <row r="528" spans="2:15">
      <c r="B528" s="22"/>
      <c r="C528" s="10"/>
      <c r="E528" s="10"/>
      <c r="H528">
        <v>0</v>
      </c>
      <c r="I528" s="10"/>
      <c r="J528">
        <v>0</v>
      </c>
      <c r="K528">
        <v>0</v>
      </c>
      <c r="L528">
        <v>0</v>
      </c>
      <c r="N528">
        <v>0</v>
      </c>
      <c r="O528" t="s">
        <v>34</v>
      </c>
    </row>
    <row r="529" spans="2:15">
      <c r="B529" s="22"/>
      <c r="C529" s="10"/>
      <c r="E529" s="10"/>
      <c r="H529">
        <v>0</v>
      </c>
      <c r="I529" s="10"/>
      <c r="J529">
        <v>0</v>
      </c>
      <c r="K529">
        <v>0</v>
      </c>
      <c r="L529">
        <v>0</v>
      </c>
      <c r="N529">
        <v>0</v>
      </c>
      <c r="O529" t="s">
        <v>26</v>
      </c>
    </row>
    <row r="530" spans="2:15">
      <c r="B530" s="22"/>
      <c r="C530" s="10"/>
      <c r="E530" s="10"/>
      <c r="H530">
        <v>0</v>
      </c>
      <c r="I530" s="10"/>
      <c r="J530">
        <v>0</v>
      </c>
      <c r="K530">
        <v>0</v>
      </c>
      <c r="L530">
        <v>0</v>
      </c>
      <c r="N530">
        <v>0</v>
      </c>
      <c r="O530" t="s">
        <v>36</v>
      </c>
    </row>
    <row r="531" spans="2:15">
      <c r="B531" s="22"/>
      <c r="C531" s="10"/>
      <c r="E531" s="10"/>
      <c r="H531">
        <v>0</v>
      </c>
      <c r="I531" s="10"/>
      <c r="J531">
        <v>0</v>
      </c>
      <c r="K531">
        <v>0</v>
      </c>
      <c r="L531">
        <v>0</v>
      </c>
      <c r="N531">
        <v>0</v>
      </c>
      <c r="O531" t="s">
        <v>35</v>
      </c>
    </row>
    <row r="532" spans="2:15">
      <c r="B532" s="22"/>
      <c r="C532" s="10"/>
      <c r="E532" s="10"/>
      <c r="H532">
        <v>0</v>
      </c>
      <c r="I532" s="10"/>
      <c r="J532">
        <v>0</v>
      </c>
      <c r="K532">
        <v>0</v>
      </c>
      <c r="L532">
        <v>0</v>
      </c>
      <c r="N532">
        <v>0</v>
      </c>
      <c r="O532" t="s">
        <v>34</v>
      </c>
    </row>
    <row r="533" spans="2:15">
      <c r="B533" s="22"/>
      <c r="C533" s="10"/>
      <c r="E533" s="10"/>
      <c r="H533">
        <v>0</v>
      </c>
      <c r="I533" s="10"/>
      <c r="J533">
        <v>0</v>
      </c>
      <c r="K533">
        <v>0</v>
      </c>
      <c r="L533">
        <v>0</v>
      </c>
      <c r="N533">
        <v>0</v>
      </c>
      <c r="O533" t="s">
        <v>26</v>
      </c>
    </row>
    <row r="534" spans="2:15">
      <c r="B534" s="22"/>
      <c r="C534" s="10"/>
      <c r="E534" s="10"/>
      <c r="H534">
        <v>0</v>
      </c>
      <c r="I534" s="10"/>
      <c r="J534">
        <v>0</v>
      </c>
      <c r="K534">
        <v>0</v>
      </c>
      <c r="L534">
        <v>0</v>
      </c>
      <c r="N534">
        <v>0</v>
      </c>
      <c r="O534" t="s">
        <v>36</v>
      </c>
    </row>
    <row r="535" spans="2:15">
      <c r="B535" s="22"/>
      <c r="C535" s="10"/>
      <c r="E535" s="10"/>
      <c r="H535">
        <v>0</v>
      </c>
      <c r="I535" s="10"/>
      <c r="J535">
        <v>0</v>
      </c>
      <c r="K535">
        <v>0</v>
      </c>
      <c r="L535">
        <v>0</v>
      </c>
      <c r="N535">
        <v>0</v>
      </c>
      <c r="O535" t="s">
        <v>35</v>
      </c>
    </row>
    <row r="536" spans="2:15">
      <c r="B536" s="22"/>
      <c r="C536" s="10"/>
      <c r="E536" s="10"/>
      <c r="H536">
        <v>0</v>
      </c>
      <c r="I536" s="10"/>
      <c r="J536">
        <v>0</v>
      </c>
      <c r="K536">
        <v>0</v>
      </c>
      <c r="L536">
        <v>0</v>
      </c>
      <c r="N536">
        <v>0</v>
      </c>
      <c r="O536" t="s">
        <v>34</v>
      </c>
    </row>
    <row r="537" spans="2:15">
      <c r="B537" s="22"/>
      <c r="C537" s="10"/>
      <c r="E537" s="10"/>
      <c r="H537">
        <v>0</v>
      </c>
      <c r="I537" s="10"/>
      <c r="J537">
        <v>0</v>
      </c>
      <c r="K537">
        <v>0</v>
      </c>
      <c r="L537">
        <v>0</v>
      </c>
      <c r="N537">
        <v>0</v>
      </c>
      <c r="O537" t="s">
        <v>26</v>
      </c>
    </row>
    <row r="538" spans="2:15">
      <c r="B538" s="22"/>
      <c r="C538" s="10"/>
      <c r="E538" s="10"/>
      <c r="H538">
        <v>0</v>
      </c>
      <c r="I538" s="10"/>
      <c r="J538">
        <v>0</v>
      </c>
      <c r="K538">
        <v>0</v>
      </c>
      <c r="L538">
        <v>0</v>
      </c>
      <c r="N538">
        <v>0</v>
      </c>
      <c r="O538" t="s">
        <v>36</v>
      </c>
    </row>
    <row r="539" spans="2:15">
      <c r="B539" s="22"/>
      <c r="C539" s="10"/>
      <c r="E539" s="10"/>
      <c r="H539">
        <v>0</v>
      </c>
      <c r="I539" s="10"/>
      <c r="J539">
        <v>0</v>
      </c>
      <c r="K539">
        <v>0</v>
      </c>
      <c r="L539">
        <v>0</v>
      </c>
      <c r="N539">
        <v>0</v>
      </c>
      <c r="O539" t="s">
        <v>35</v>
      </c>
    </row>
    <row r="540" spans="2:15">
      <c r="B540" s="22"/>
      <c r="C540" s="10"/>
      <c r="E540" s="10"/>
      <c r="H540">
        <v>0</v>
      </c>
      <c r="I540" s="10"/>
      <c r="J540">
        <v>0</v>
      </c>
      <c r="K540">
        <v>0</v>
      </c>
      <c r="L540">
        <v>0</v>
      </c>
      <c r="N540">
        <v>0</v>
      </c>
      <c r="O540" t="s">
        <v>34</v>
      </c>
    </row>
    <row r="541" spans="2:15">
      <c r="B541" s="22"/>
      <c r="C541" s="10"/>
      <c r="E541" s="10"/>
      <c r="H541">
        <v>0</v>
      </c>
      <c r="I541" s="10"/>
      <c r="J541">
        <v>0</v>
      </c>
      <c r="K541">
        <v>0</v>
      </c>
      <c r="L541">
        <v>0</v>
      </c>
      <c r="N541">
        <v>0</v>
      </c>
      <c r="O541" t="s">
        <v>26</v>
      </c>
    </row>
    <row r="542" spans="2:15">
      <c r="B542" s="22"/>
      <c r="C542" s="10"/>
      <c r="E542" s="10"/>
      <c r="H542">
        <v>0</v>
      </c>
      <c r="I542" s="10"/>
      <c r="J542">
        <v>0</v>
      </c>
      <c r="K542">
        <v>0</v>
      </c>
      <c r="L542">
        <v>0</v>
      </c>
      <c r="N542">
        <v>0</v>
      </c>
      <c r="O542" t="s">
        <v>36</v>
      </c>
    </row>
    <row r="543" spans="2:15">
      <c r="B543" s="22"/>
      <c r="C543" s="10"/>
      <c r="E543" s="10"/>
      <c r="H543">
        <v>0</v>
      </c>
      <c r="I543" s="10"/>
      <c r="J543">
        <v>0</v>
      </c>
      <c r="K543">
        <v>0</v>
      </c>
      <c r="L543">
        <v>0</v>
      </c>
      <c r="N543">
        <v>0</v>
      </c>
      <c r="O543" t="s">
        <v>35</v>
      </c>
    </row>
    <row r="544" spans="2:15">
      <c r="B544" s="22"/>
      <c r="C544" s="10"/>
      <c r="E544" s="10"/>
      <c r="H544">
        <v>0</v>
      </c>
      <c r="I544" s="10"/>
      <c r="J544">
        <v>0</v>
      </c>
      <c r="K544">
        <v>0</v>
      </c>
      <c r="L544">
        <v>0</v>
      </c>
      <c r="N544">
        <v>0</v>
      </c>
      <c r="O544" t="s">
        <v>34</v>
      </c>
    </row>
    <row r="545" spans="2:15">
      <c r="B545" s="22"/>
      <c r="C545" s="10"/>
      <c r="E545" s="10"/>
      <c r="H545">
        <v>0</v>
      </c>
      <c r="I545" s="10"/>
      <c r="J545">
        <v>0</v>
      </c>
      <c r="K545">
        <v>0</v>
      </c>
      <c r="L545">
        <v>0</v>
      </c>
      <c r="N545">
        <v>0</v>
      </c>
      <c r="O545" t="s">
        <v>26</v>
      </c>
    </row>
    <row r="546" spans="2:15">
      <c r="B546" s="22"/>
      <c r="C546" s="10"/>
      <c r="E546" s="10"/>
      <c r="H546">
        <v>0</v>
      </c>
      <c r="I546" s="10"/>
      <c r="J546">
        <v>0</v>
      </c>
      <c r="K546">
        <v>0</v>
      </c>
      <c r="L546">
        <v>0</v>
      </c>
      <c r="N546">
        <v>0</v>
      </c>
      <c r="O546" t="s">
        <v>36</v>
      </c>
    </row>
    <row r="547" spans="2:15">
      <c r="B547" s="22"/>
      <c r="C547" s="10"/>
      <c r="E547" s="10"/>
      <c r="H547">
        <v>0</v>
      </c>
      <c r="I547" s="10"/>
      <c r="J547">
        <v>0</v>
      </c>
      <c r="K547">
        <v>0</v>
      </c>
      <c r="L547">
        <v>0</v>
      </c>
      <c r="N547">
        <v>0</v>
      </c>
      <c r="O547" t="s">
        <v>35</v>
      </c>
    </row>
    <row r="548" spans="2:15">
      <c r="B548" s="22"/>
      <c r="C548" s="10"/>
      <c r="E548" s="10"/>
      <c r="H548">
        <v>0</v>
      </c>
      <c r="I548" s="10"/>
      <c r="J548">
        <v>0</v>
      </c>
      <c r="K548">
        <v>0</v>
      </c>
      <c r="L548">
        <v>0</v>
      </c>
      <c r="N548">
        <v>0</v>
      </c>
      <c r="O548" t="s">
        <v>34</v>
      </c>
    </row>
    <row r="549" spans="2:15">
      <c r="B549" s="22"/>
      <c r="C549" s="10"/>
      <c r="E549" s="10"/>
      <c r="H549">
        <v>0</v>
      </c>
      <c r="I549" s="10"/>
      <c r="J549">
        <v>0</v>
      </c>
      <c r="K549">
        <v>0</v>
      </c>
      <c r="L549">
        <v>0</v>
      </c>
      <c r="N549">
        <v>0</v>
      </c>
      <c r="O549" t="s">
        <v>26</v>
      </c>
    </row>
    <row r="550" spans="2:15">
      <c r="B550" s="22"/>
      <c r="C550" s="10"/>
      <c r="E550" s="10"/>
      <c r="H550">
        <v>0</v>
      </c>
      <c r="I550" s="10"/>
      <c r="J550">
        <v>0</v>
      </c>
      <c r="K550">
        <v>0</v>
      </c>
      <c r="L550">
        <v>0</v>
      </c>
      <c r="N550">
        <v>0</v>
      </c>
      <c r="O550" t="s">
        <v>36</v>
      </c>
    </row>
    <row r="551" spans="2:15">
      <c r="B551" s="22"/>
      <c r="C551" s="10"/>
      <c r="E551" s="10"/>
      <c r="H551">
        <v>0</v>
      </c>
      <c r="I551" s="10"/>
      <c r="J551">
        <v>0</v>
      </c>
      <c r="K551">
        <v>0</v>
      </c>
      <c r="L551">
        <v>0</v>
      </c>
      <c r="N551">
        <v>0</v>
      </c>
      <c r="O551" t="s">
        <v>35</v>
      </c>
    </row>
    <row r="552" spans="2:15">
      <c r="B552" s="22"/>
      <c r="C552" s="10"/>
      <c r="E552" s="10"/>
      <c r="H552">
        <v>0</v>
      </c>
      <c r="I552" s="10"/>
      <c r="J552">
        <v>0</v>
      </c>
      <c r="K552">
        <v>0</v>
      </c>
      <c r="L552">
        <v>0</v>
      </c>
      <c r="N552">
        <v>0</v>
      </c>
      <c r="O552" t="s">
        <v>34</v>
      </c>
    </row>
    <row r="553" spans="2:15">
      <c r="B553" s="22"/>
      <c r="C553" s="10"/>
      <c r="E553" s="10"/>
      <c r="H553">
        <v>0</v>
      </c>
      <c r="I553" s="10"/>
      <c r="J553">
        <v>0</v>
      </c>
      <c r="K553">
        <v>0</v>
      </c>
      <c r="L553">
        <v>0</v>
      </c>
      <c r="N553">
        <v>0</v>
      </c>
      <c r="O553" t="s">
        <v>26</v>
      </c>
    </row>
    <row r="554" spans="2:15">
      <c r="B554" s="22"/>
      <c r="C554" s="10"/>
      <c r="E554" s="10"/>
      <c r="H554">
        <v>0</v>
      </c>
      <c r="I554" s="10"/>
      <c r="J554">
        <v>0</v>
      </c>
      <c r="K554">
        <v>0</v>
      </c>
      <c r="L554">
        <v>0</v>
      </c>
      <c r="N554">
        <v>0</v>
      </c>
      <c r="O554" t="s">
        <v>36</v>
      </c>
    </row>
    <row r="555" spans="2:15">
      <c r="B555" s="22"/>
      <c r="C555" s="10"/>
      <c r="E555" s="10"/>
      <c r="H555">
        <v>0</v>
      </c>
      <c r="I555" s="10"/>
      <c r="J555">
        <v>0</v>
      </c>
      <c r="K555">
        <v>0</v>
      </c>
      <c r="L555">
        <v>0</v>
      </c>
      <c r="N555">
        <v>0</v>
      </c>
      <c r="O555" t="s">
        <v>35</v>
      </c>
    </row>
    <row r="556" spans="2:15">
      <c r="B556" s="22"/>
      <c r="C556" s="10"/>
      <c r="E556" s="10"/>
      <c r="H556">
        <v>0</v>
      </c>
      <c r="I556" s="10"/>
      <c r="J556">
        <v>0</v>
      </c>
      <c r="K556">
        <v>0</v>
      </c>
      <c r="L556">
        <v>0</v>
      </c>
      <c r="N556">
        <v>0</v>
      </c>
      <c r="O556" t="s">
        <v>34</v>
      </c>
    </row>
    <row r="557" spans="2:15">
      <c r="B557" s="22"/>
      <c r="C557" s="10"/>
      <c r="E557" s="10"/>
      <c r="H557">
        <v>0</v>
      </c>
      <c r="I557" s="10"/>
      <c r="J557">
        <v>0</v>
      </c>
      <c r="K557">
        <v>0</v>
      </c>
      <c r="L557">
        <v>0</v>
      </c>
      <c r="N557">
        <v>0</v>
      </c>
      <c r="O557" t="s">
        <v>26</v>
      </c>
    </row>
    <row r="558" spans="2:15">
      <c r="B558" s="22"/>
      <c r="C558" s="10"/>
      <c r="E558" s="10"/>
      <c r="H558">
        <v>0</v>
      </c>
      <c r="I558" s="10"/>
      <c r="J558">
        <v>0</v>
      </c>
      <c r="K558">
        <v>0</v>
      </c>
      <c r="L558">
        <v>0</v>
      </c>
      <c r="N558">
        <v>0</v>
      </c>
      <c r="O558" t="s">
        <v>36</v>
      </c>
    </row>
    <row r="559" spans="2:15">
      <c r="B559" s="22"/>
      <c r="C559" s="10"/>
      <c r="E559" s="10"/>
      <c r="H559">
        <v>0</v>
      </c>
      <c r="I559" s="10"/>
      <c r="J559">
        <v>0</v>
      </c>
      <c r="K559">
        <v>0</v>
      </c>
      <c r="L559">
        <v>0</v>
      </c>
      <c r="N559">
        <v>0</v>
      </c>
      <c r="O559" t="s">
        <v>35</v>
      </c>
    </row>
    <row r="560" spans="2:15">
      <c r="B560" s="22"/>
      <c r="C560" s="10"/>
      <c r="E560" s="10"/>
      <c r="H560">
        <v>0</v>
      </c>
      <c r="I560" s="10"/>
      <c r="J560">
        <v>0</v>
      </c>
      <c r="K560">
        <v>0</v>
      </c>
      <c r="L560">
        <v>0</v>
      </c>
      <c r="N560">
        <v>0</v>
      </c>
      <c r="O560" t="s">
        <v>34</v>
      </c>
    </row>
    <row r="561" spans="2:15">
      <c r="B561" s="22"/>
      <c r="C561" s="10"/>
      <c r="E561" s="10"/>
      <c r="H561">
        <v>0</v>
      </c>
      <c r="I561" s="10"/>
      <c r="J561">
        <v>0</v>
      </c>
      <c r="K561">
        <v>0</v>
      </c>
      <c r="L561">
        <v>0</v>
      </c>
      <c r="N561">
        <v>0</v>
      </c>
      <c r="O561" t="s">
        <v>26</v>
      </c>
    </row>
    <row r="562" spans="2:15">
      <c r="B562" s="22"/>
      <c r="C562" s="10"/>
      <c r="E562" s="10"/>
      <c r="H562">
        <v>0</v>
      </c>
      <c r="I562" s="10"/>
      <c r="J562">
        <v>0</v>
      </c>
      <c r="K562">
        <v>0</v>
      </c>
      <c r="L562">
        <v>0</v>
      </c>
      <c r="N562">
        <v>0</v>
      </c>
      <c r="O562" t="s">
        <v>36</v>
      </c>
    </row>
    <row r="563" spans="2:15">
      <c r="B563" s="22"/>
      <c r="C563" s="10"/>
      <c r="E563" s="10"/>
      <c r="H563">
        <v>0</v>
      </c>
      <c r="I563" s="10"/>
      <c r="J563">
        <v>0</v>
      </c>
      <c r="K563">
        <v>0</v>
      </c>
      <c r="L563">
        <v>0</v>
      </c>
      <c r="N563">
        <v>0</v>
      </c>
      <c r="O563" t="s">
        <v>35</v>
      </c>
    </row>
    <row r="564" spans="2:15">
      <c r="B564" s="22"/>
      <c r="C564" s="10"/>
      <c r="E564" s="10"/>
      <c r="H564">
        <v>0</v>
      </c>
      <c r="I564" s="10"/>
      <c r="J564">
        <v>0</v>
      </c>
      <c r="K564">
        <v>0</v>
      </c>
      <c r="L564">
        <v>0</v>
      </c>
      <c r="N564">
        <v>0</v>
      </c>
      <c r="O564" t="s">
        <v>34</v>
      </c>
    </row>
    <row r="565" spans="2:15">
      <c r="B565" s="22"/>
      <c r="C565" s="10"/>
      <c r="E565" s="10"/>
      <c r="H565">
        <v>0</v>
      </c>
      <c r="I565" s="10"/>
      <c r="J565">
        <v>0</v>
      </c>
      <c r="K565">
        <v>0</v>
      </c>
      <c r="L565">
        <v>0</v>
      </c>
      <c r="N565">
        <v>0</v>
      </c>
      <c r="O565" t="s">
        <v>26</v>
      </c>
    </row>
    <row r="566" spans="2:15">
      <c r="B566" s="22"/>
      <c r="C566" s="10"/>
      <c r="E566" s="10"/>
      <c r="H566">
        <v>0</v>
      </c>
      <c r="I566" s="10"/>
      <c r="J566">
        <v>0</v>
      </c>
      <c r="K566">
        <v>0</v>
      </c>
      <c r="L566">
        <v>0</v>
      </c>
      <c r="N566">
        <v>0</v>
      </c>
      <c r="O566" t="s">
        <v>36</v>
      </c>
    </row>
    <row r="567" spans="2:15">
      <c r="B567" s="22"/>
      <c r="C567" s="10"/>
      <c r="E567" s="10"/>
      <c r="H567">
        <v>0</v>
      </c>
      <c r="I567" s="10"/>
      <c r="J567">
        <v>0</v>
      </c>
      <c r="K567">
        <v>0</v>
      </c>
      <c r="L567">
        <v>0</v>
      </c>
      <c r="N567">
        <v>0</v>
      </c>
      <c r="O567" t="s">
        <v>35</v>
      </c>
    </row>
    <row r="568" spans="2:15">
      <c r="B568" s="22"/>
      <c r="C568" s="10"/>
      <c r="E568" s="10"/>
      <c r="H568">
        <v>0</v>
      </c>
      <c r="I568" s="10"/>
      <c r="J568">
        <v>0</v>
      </c>
      <c r="K568">
        <v>0</v>
      </c>
      <c r="L568">
        <v>0</v>
      </c>
      <c r="N568">
        <v>0</v>
      </c>
      <c r="O568" t="s">
        <v>34</v>
      </c>
    </row>
    <row r="569" spans="2:15">
      <c r="B569" s="22"/>
      <c r="C569" s="10"/>
      <c r="E569" s="10"/>
      <c r="H569">
        <v>0</v>
      </c>
      <c r="I569" s="10"/>
      <c r="J569">
        <v>0</v>
      </c>
      <c r="K569">
        <v>0</v>
      </c>
      <c r="L569">
        <v>0</v>
      </c>
      <c r="N569">
        <v>0</v>
      </c>
      <c r="O569" t="s">
        <v>26</v>
      </c>
    </row>
    <row r="570" spans="2:15">
      <c r="B570" s="22"/>
      <c r="C570" s="10"/>
      <c r="E570" s="10"/>
      <c r="H570">
        <v>0</v>
      </c>
      <c r="I570" s="10"/>
      <c r="J570">
        <v>0</v>
      </c>
      <c r="K570">
        <v>0</v>
      </c>
      <c r="L570">
        <v>0</v>
      </c>
      <c r="N570">
        <v>0</v>
      </c>
      <c r="O570" t="s">
        <v>36</v>
      </c>
    </row>
    <row r="571" spans="2:15">
      <c r="B571" s="22"/>
      <c r="C571" s="10"/>
      <c r="E571" s="10"/>
      <c r="H571">
        <v>0</v>
      </c>
      <c r="I571" s="10"/>
      <c r="J571">
        <v>0</v>
      </c>
      <c r="K571">
        <v>0</v>
      </c>
      <c r="L571">
        <v>0</v>
      </c>
      <c r="N571">
        <v>0</v>
      </c>
      <c r="O571" t="s">
        <v>35</v>
      </c>
    </row>
    <row r="572" spans="2:15">
      <c r="B572" s="22"/>
      <c r="C572" s="10"/>
      <c r="E572" s="10"/>
      <c r="H572">
        <v>0</v>
      </c>
      <c r="I572" s="10"/>
      <c r="J572">
        <v>0</v>
      </c>
      <c r="K572">
        <v>0</v>
      </c>
      <c r="L572">
        <v>0</v>
      </c>
      <c r="N572">
        <v>0</v>
      </c>
      <c r="O572" t="s">
        <v>34</v>
      </c>
    </row>
    <row r="573" spans="2:15">
      <c r="B573" s="22"/>
      <c r="C573" s="10"/>
      <c r="E573" s="10"/>
      <c r="H573">
        <v>0</v>
      </c>
      <c r="I573" s="10"/>
      <c r="J573">
        <v>0</v>
      </c>
      <c r="K573">
        <v>0</v>
      </c>
      <c r="L573">
        <v>0</v>
      </c>
      <c r="N573">
        <v>0</v>
      </c>
      <c r="O573" t="s">
        <v>26</v>
      </c>
    </row>
    <row r="574" spans="2:15">
      <c r="B574" s="22"/>
      <c r="C574" s="10"/>
      <c r="E574" s="10"/>
      <c r="H574">
        <v>0</v>
      </c>
      <c r="I574" s="10"/>
      <c r="J574">
        <v>0</v>
      </c>
      <c r="K574">
        <v>0</v>
      </c>
      <c r="L574">
        <v>0</v>
      </c>
      <c r="N574">
        <v>0</v>
      </c>
      <c r="O574" t="s">
        <v>36</v>
      </c>
    </row>
    <row r="575" spans="2:15">
      <c r="B575" s="22"/>
      <c r="C575" s="10"/>
      <c r="E575" s="10"/>
      <c r="H575">
        <v>0</v>
      </c>
      <c r="I575" s="10"/>
      <c r="J575">
        <v>0</v>
      </c>
      <c r="K575">
        <v>0</v>
      </c>
      <c r="L575">
        <v>0</v>
      </c>
      <c r="N575">
        <v>0</v>
      </c>
      <c r="O575" t="s">
        <v>35</v>
      </c>
    </row>
    <row r="576" spans="2:15">
      <c r="B576" s="22"/>
      <c r="C576" s="10"/>
      <c r="E576" s="10"/>
      <c r="H576">
        <v>0</v>
      </c>
      <c r="I576" s="10"/>
      <c r="J576">
        <v>0</v>
      </c>
      <c r="K576">
        <v>0</v>
      </c>
      <c r="L576">
        <v>0</v>
      </c>
      <c r="N576">
        <v>0</v>
      </c>
      <c r="O576" t="s">
        <v>34</v>
      </c>
    </row>
    <row r="577" spans="2:15">
      <c r="B577" s="22"/>
      <c r="C577" s="10"/>
      <c r="E577" s="10"/>
      <c r="H577">
        <v>0</v>
      </c>
      <c r="I577" s="10"/>
      <c r="J577">
        <v>0</v>
      </c>
      <c r="K577">
        <v>0</v>
      </c>
      <c r="L577">
        <v>0</v>
      </c>
      <c r="N577">
        <v>0</v>
      </c>
      <c r="O577" t="s">
        <v>26</v>
      </c>
    </row>
    <row r="578" spans="2:15">
      <c r="B578" s="22"/>
      <c r="C578" s="10"/>
      <c r="E578" s="10"/>
      <c r="H578">
        <v>0</v>
      </c>
      <c r="I578" s="10"/>
      <c r="J578">
        <v>0</v>
      </c>
      <c r="K578">
        <v>0</v>
      </c>
      <c r="L578">
        <v>0</v>
      </c>
      <c r="N578">
        <v>0</v>
      </c>
      <c r="O578" t="s">
        <v>36</v>
      </c>
    </row>
    <row r="579" spans="2:15">
      <c r="B579" s="22"/>
      <c r="C579" s="10"/>
      <c r="E579" s="10"/>
      <c r="H579">
        <v>0</v>
      </c>
      <c r="I579" s="10"/>
      <c r="J579">
        <v>0</v>
      </c>
      <c r="K579">
        <v>0</v>
      </c>
      <c r="L579">
        <v>0</v>
      </c>
      <c r="N579">
        <v>0</v>
      </c>
      <c r="O579" t="s">
        <v>35</v>
      </c>
    </row>
    <row r="580" spans="2:15">
      <c r="B580" s="22"/>
      <c r="C580" s="10"/>
      <c r="E580" s="10"/>
      <c r="H580">
        <v>0</v>
      </c>
      <c r="I580" s="10"/>
      <c r="J580">
        <v>0</v>
      </c>
      <c r="K580">
        <v>0</v>
      </c>
      <c r="L580">
        <v>0</v>
      </c>
      <c r="N580">
        <v>0</v>
      </c>
      <c r="O580" t="s">
        <v>34</v>
      </c>
    </row>
    <row r="581" spans="2:15">
      <c r="B581" s="22"/>
      <c r="C581" s="10"/>
      <c r="E581" s="10"/>
      <c r="H581">
        <v>0</v>
      </c>
      <c r="I581" s="10"/>
      <c r="J581">
        <v>0</v>
      </c>
      <c r="K581">
        <v>0</v>
      </c>
      <c r="L581">
        <v>0</v>
      </c>
      <c r="N581">
        <v>0</v>
      </c>
      <c r="O581" t="s">
        <v>26</v>
      </c>
    </row>
    <row r="582" spans="2:15">
      <c r="B582" s="22"/>
      <c r="C582" s="10"/>
      <c r="E582" s="10"/>
      <c r="H582">
        <v>0</v>
      </c>
      <c r="I582" s="10"/>
      <c r="J582">
        <v>0</v>
      </c>
      <c r="K582">
        <v>0</v>
      </c>
      <c r="L582">
        <v>0</v>
      </c>
      <c r="N582">
        <v>0</v>
      </c>
      <c r="O582" t="s">
        <v>36</v>
      </c>
    </row>
    <row r="583" spans="2:15">
      <c r="B583" s="22"/>
      <c r="C583" s="10"/>
      <c r="E583" s="10"/>
      <c r="H583">
        <v>0</v>
      </c>
      <c r="I583" s="10"/>
      <c r="J583">
        <v>0</v>
      </c>
      <c r="K583">
        <v>0</v>
      </c>
      <c r="L583">
        <v>0</v>
      </c>
      <c r="N583">
        <v>0</v>
      </c>
      <c r="O583" t="s">
        <v>35</v>
      </c>
    </row>
    <row r="584" spans="2:15">
      <c r="B584" s="22"/>
      <c r="C584" s="10"/>
      <c r="E584" s="10"/>
      <c r="H584">
        <v>0</v>
      </c>
      <c r="I584" s="10"/>
      <c r="J584">
        <v>0</v>
      </c>
      <c r="K584">
        <v>0</v>
      </c>
      <c r="L584">
        <v>0</v>
      </c>
      <c r="N584">
        <v>0</v>
      </c>
      <c r="O584" t="s">
        <v>34</v>
      </c>
    </row>
    <row r="585" spans="2:15">
      <c r="B585" s="22"/>
      <c r="C585" s="10"/>
      <c r="E585" s="10"/>
      <c r="H585">
        <v>0</v>
      </c>
      <c r="I585" s="10"/>
      <c r="J585">
        <v>0</v>
      </c>
      <c r="K585">
        <v>0</v>
      </c>
      <c r="L585">
        <v>0</v>
      </c>
      <c r="N585">
        <v>0</v>
      </c>
      <c r="O585" t="s">
        <v>26</v>
      </c>
    </row>
    <row r="586" spans="2:15">
      <c r="B586" s="22"/>
      <c r="C586" s="10"/>
      <c r="E586" s="10"/>
      <c r="H586">
        <v>0</v>
      </c>
      <c r="I586" s="10"/>
      <c r="J586">
        <v>0</v>
      </c>
      <c r="K586">
        <v>0</v>
      </c>
      <c r="L586">
        <v>0</v>
      </c>
      <c r="N586">
        <v>0</v>
      </c>
      <c r="O586" t="s">
        <v>36</v>
      </c>
    </row>
    <row r="587" spans="2:15">
      <c r="B587" s="22"/>
      <c r="C587" s="10"/>
      <c r="E587" s="10"/>
      <c r="H587">
        <v>0</v>
      </c>
      <c r="I587" s="10"/>
      <c r="J587">
        <v>0</v>
      </c>
      <c r="K587">
        <v>0</v>
      </c>
      <c r="L587">
        <v>0</v>
      </c>
      <c r="N587">
        <v>0</v>
      </c>
      <c r="O587" t="s">
        <v>35</v>
      </c>
    </row>
    <row r="588" spans="2:15">
      <c r="B588" s="22"/>
      <c r="C588" s="10"/>
      <c r="E588" s="10"/>
      <c r="H588">
        <v>0</v>
      </c>
      <c r="I588" s="10"/>
      <c r="J588">
        <v>0</v>
      </c>
      <c r="K588">
        <v>0</v>
      </c>
      <c r="L588">
        <v>0</v>
      </c>
      <c r="N588">
        <v>0</v>
      </c>
      <c r="O588" t="s">
        <v>34</v>
      </c>
    </row>
    <row r="589" spans="2:15">
      <c r="B589" s="22"/>
      <c r="C589" s="10"/>
      <c r="E589" s="10"/>
      <c r="H589">
        <v>0</v>
      </c>
      <c r="I589" s="10"/>
      <c r="J589">
        <v>0</v>
      </c>
      <c r="K589">
        <v>0</v>
      </c>
      <c r="L589">
        <v>0</v>
      </c>
      <c r="N589">
        <v>0</v>
      </c>
      <c r="O589" t="s">
        <v>26</v>
      </c>
    </row>
    <row r="590" spans="2:15">
      <c r="B590" s="22"/>
      <c r="C590" s="10"/>
      <c r="E590" s="10"/>
      <c r="H590">
        <v>0</v>
      </c>
      <c r="I590" s="10"/>
      <c r="J590">
        <v>0</v>
      </c>
      <c r="K590">
        <v>0</v>
      </c>
      <c r="L590">
        <v>0</v>
      </c>
      <c r="N590">
        <v>0</v>
      </c>
      <c r="O590" t="s">
        <v>36</v>
      </c>
    </row>
    <row r="591" spans="2:15">
      <c r="B591" s="22"/>
      <c r="C591" s="10"/>
      <c r="E591" s="10"/>
      <c r="H591">
        <v>0</v>
      </c>
      <c r="I591" s="10"/>
      <c r="J591">
        <v>0</v>
      </c>
      <c r="K591">
        <v>0</v>
      </c>
      <c r="L591">
        <v>0</v>
      </c>
      <c r="N591">
        <v>0</v>
      </c>
      <c r="O591" t="s">
        <v>35</v>
      </c>
    </row>
    <row r="592" spans="2:15">
      <c r="B592" s="22"/>
      <c r="C592" s="10"/>
      <c r="E592" s="10"/>
      <c r="H592">
        <v>0</v>
      </c>
      <c r="I592" s="10"/>
      <c r="J592">
        <v>0</v>
      </c>
      <c r="K592">
        <v>0</v>
      </c>
      <c r="L592">
        <v>0</v>
      </c>
      <c r="N592">
        <v>0</v>
      </c>
      <c r="O592" t="s">
        <v>34</v>
      </c>
    </row>
    <row r="593" spans="2:15">
      <c r="B593" s="22"/>
      <c r="C593" s="10"/>
      <c r="E593" s="10"/>
      <c r="H593">
        <v>0</v>
      </c>
      <c r="I593" s="10"/>
      <c r="J593">
        <v>0</v>
      </c>
      <c r="K593">
        <v>0</v>
      </c>
      <c r="L593">
        <v>0</v>
      </c>
      <c r="N593">
        <v>0</v>
      </c>
      <c r="O593" t="s">
        <v>26</v>
      </c>
    </row>
    <row r="594" spans="2:15">
      <c r="B594" s="22"/>
      <c r="C594" s="10"/>
      <c r="E594" s="10"/>
      <c r="H594">
        <v>0</v>
      </c>
      <c r="I594" s="10"/>
      <c r="J594">
        <v>0</v>
      </c>
      <c r="K594">
        <v>0</v>
      </c>
      <c r="L594">
        <v>0</v>
      </c>
      <c r="N594">
        <v>0</v>
      </c>
      <c r="O594" t="s">
        <v>36</v>
      </c>
    </row>
    <row r="595" spans="2:15">
      <c r="B595" s="22"/>
      <c r="C595" s="10"/>
      <c r="E595" s="10"/>
      <c r="H595">
        <v>0</v>
      </c>
      <c r="I595" s="10"/>
      <c r="J595">
        <v>0</v>
      </c>
      <c r="K595">
        <v>0</v>
      </c>
      <c r="L595">
        <v>0</v>
      </c>
      <c r="N595">
        <v>0</v>
      </c>
      <c r="O595" t="s">
        <v>35</v>
      </c>
    </row>
    <row r="596" spans="2:15">
      <c r="B596" s="22"/>
      <c r="C596" s="10"/>
      <c r="E596" s="10"/>
      <c r="H596">
        <v>0</v>
      </c>
      <c r="I596" s="10"/>
      <c r="J596">
        <v>0</v>
      </c>
      <c r="K596">
        <v>0</v>
      </c>
      <c r="L596">
        <v>0</v>
      </c>
      <c r="N596">
        <v>0</v>
      </c>
      <c r="O596" t="s">
        <v>34</v>
      </c>
    </row>
    <row r="597" spans="2:15">
      <c r="B597" s="22"/>
      <c r="C597" s="10"/>
      <c r="E597" s="10"/>
      <c r="H597">
        <v>0</v>
      </c>
      <c r="I597" s="10"/>
      <c r="J597">
        <v>0</v>
      </c>
      <c r="K597">
        <v>0</v>
      </c>
      <c r="L597">
        <v>0</v>
      </c>
      <c r="N597">
        <v>0</v>
      </c>
      <c r="O597" t="s">
        <v>26</v>
      </c>
    </row>
    <row r="598" spans="2:15">
      <c r="B598" s="22"/>
      <c r="C598" s="10"/>
      <c r="E598" s="10"/>
      <c r="H598">
        <v>0</v>
      </c>
      <c r="I598" s="10"/>
      <c r="J598">
        <v>0</v>
      </c>
      <c r="K598">
        <v>0</v>
      </c>
      <c r="L598">
        <v>0</v>
      </c>
      <c r="N598">
        <v>0</v>
      </c>
      <c r="O598" t="s">
        <v>36</v>
      </c>
    </row>
    <row r="599" spans="2:15">
      <c r="B599" s="22"/>
      <c r="C599" s="10"/>
      <c r="E599" s="10"/>
      <c r="H599">
        <v>0</v>
      </c>
      <c r="I599" s="10"/>
      <c r="J599">
        <v>0</v>
      </c>
      <c r="K599">
        <v>0</v>
      </c>
      <c r="L599">
        <v>0</v>
      </c>
      <c r="N599">
        <v>0</v>
      </c>
      <c r="O599" t="s">
        <v>35</v>
      </c>
    </row>
    <row r="600" spans="2:15">
      <c r="B600" s="22"/>
      <c r="C600" s="10"/>
      <c r="E600" s="10"/>
      <c r="H600">
        <v>0</v>
      </c>
      <c r="I600" s="10"/>
      <c r="J600">
        <v>0</v>
      </c>
      <c r="K600">
        <v>0</v>
      </c>
      <c r="L600">
        <v>0</v>
      </c>
      <c r="N600">
        <v>0</v>
      </c>
      <c r="O600" t="s">
        <v>34</v>
      </c>
    </row>
    <row r="601" spans="2:15">
      <c r="B601" s="22"/>
      <c r="C601" s="10"/>
      <c r="E601" s="10"/>
      <c r="H601">
        <v>0</v>
      </c>
      <c r="I601" s="10"/>
      <c r="J601">
        <v>0</v>
      </c>
      <c r="K601">
        <v>0</v>
      </c>
      <c r="L601">
        <v>0</v>
      </c>
      <c r="N601">
        <v>0</v>
      </c>
      <c r="O601" t="s">
        <v>26</v>
      </c>
    </row>
    <row r="602" spans="2:15">
      <c r="B602" s="22"/>
      <c r="C602" s="10"/>
      <c r="E602" s="10"/>
      <c r="H602">
        <v>0</v>
      </c>
      <c r="I602" s="10"/>
      <c r="J602">
        <v>0</v>
      </c>
      <c r="K602">
        <v>0</v>
      </c>
      <c r="L602">
        <v>0</v>
      </c>
      <c r="N602">
        <v>0</v>
      </c>
      <c r="O602" t="s">
        <v>36</v>
      </c>
    </row>
    <row r="603" spans="2:15">
      <c r="B603" s="22"/>
      <c r="C603" s="10"/>
      <c r="E603" s="10"/>
      <c r="H603">
        <v>0</v>
      </c>
      <c r="I603" s="10"/>
      <c r="J603">
        <v>0</v>
      </c>
      <c r="K603">
        <v>0</v>
      </c>
      <c r="L603">
        <v>0</v>
      </c>
      <c r="N603">
        <v>0</v>
      </c>
      <c r="O603" t="s">
        <v>35</v>
      </c>
    </row>
    <row r="604" spans="2:15">
      <c r="B604" s="22"/>
      <c r="C604" s="10"/>
      <c r="E604" s="10"/>
      <c r="H604">
        <v>0</v>
      </c>
      <c r="I604" s="10"/>
      <c r="J604">
        <v>0</v>
      </c>
      <c r="K604">
        <v>0</v>
      </c>
      <c r="L604">
        <v>0</v>
      </c>
      <c r="N604">
        <v>0</v>
      </c>
      <c r="O604" t="s">
        <v>34</v>
      </c>
    </row>
    <row r="605" spans="2:15">
      <c r="B605" s="22"/>
      <c r="C605" s="10"/>
      <c r="E605" s="10"/>
      <c r="H605">
        <v>0</v>
      </c>
      <c r="I605" s="10"/>
      <c r="J605">
        <v>0</v>
      </c>
      <c r="K605">
        <v>0</v>
      </c>
      <c r="L605">
        <v>0</v>
      </c>
      <c r="N605">
        <v>0</v>
      </c>
      <c r="O605" t="s">
        <v>26</v>
      </c>
    </row>
    <row r="606" spans="2:15">
      <c r="B606" s="22"/>
      <c r="C606" s="10"/>
      <c r="E606" s="10"/>
      <c r="H606">
        <v>0</v>
      </c>
      <c r="I606" s="10"/>
      <c r="J606">
        <v>0</v>
      </c>
      <c r="K606">
        <v>0</v>
      </c>
      <c r="L606">
        <v>0</v>
      </c>
      <c r="N606">
        <v>0</v>
      </c>
      <c r="O606" t="s">
        <v>36</v>
      </c>
    </row>
    <row r="607" spans="2:15">
      <c r="B607" s="22"/>
      <c r="C607" s="10"/>
      <c r="E607" s="10"/>
      <c r="H607">
        <v>0</v>
      </c>
      <c r="I607" s="10"/>
      <c r="J607">
        <v>0</v>
      </c>
      <c r="K607">
        <v>0</v>
      </c>
      <c r="L607">
        <v>0</v>
      </c>
      <c r="N607">
        <v>0</v>
      </c>
      <c r="O607" t="s">
        <v>35</v>
      </c>
    </row>
    <row r="608" spans="2:15">
      <c r="B608" s="22"/>
      <c r="C608" s="10"/>
      <c r="E608" s="10"/>
      <c r="H608">
        <v>0</v>
      </c>
      <c r="I608" s="10"/>
      <c r="J608">
        <v>0</v>
      </c>
      <c r="K608">
        <v>0</v>
      </c>
      <c r="L608">
        <v>0</v>
      </c>
      <c r="N608">
        <v>0</v>
      </c>
      <c r="O608" t="s">
        <v>34</v>
      </c>
    </row>
    <row r="609" spans="2:15">
      <c r="B609" s="22"/>
      <c r="C609" s="10"/>
      <c r="E609" s="10"/>
      <c r="H609">
        <v>0</v>
      </c>
      <c r="I609" s="10"/>
      <c r="J609">
        <v>0</v>
      </c>
      <c r="K609">
        <v>0</v>
      </c>
      <c r="L609">
        <v>0</v>
      </c>
      <c r="N609">
        <v>0</v>
      </c>
      <c r="O609" t="s">
        <v>26</v>
      </c>
    </row>
    <row r="610" spans="2:15">
      <c r="B610" s="22"/>
      <c r="C610" s="10"/>
      <c r="E610" s="10"/>
      <c r="H610">
        <v>0</v>
      </c>
      <c r="I610" s="10"/>
      <c r="J610">
        <v>0</v>
      </c>
      <c r="K610">
        <v>0</v>
      </c>
      <c r="L610">
        <v>0</v>
      </c>
      <c r="N610">
        <v>0</v>
      </c>
      <c r="O610" t="s">
        <v>36</v>
      </c>
    </row>
    <row r="611" spans="2:15">
      <c r="B611" s="22"/>
      <c r="C611" s="10"/>
      <c r="E611" s="10"/>
      <c r="H611">
        <v>0</v>
      </c>
      <c r="I611" s="10"/>
      <c r="J611">
        <v>0</v>
      </c>
      <c r="K611">
        <v>0</v>
      </c>
      <c r="L611">
        <v>0</v>
      </c>
      <c r="N611">
        <v>0</v>
      </c>
      <c r="O611" t="s">
        <v>35</v>
      </c>
    </row>
    <row r="612" spans="2:15">
      <c r="B612" s="22"/>
      <c r="C612" s="10"/>
      <c r="E612" s="10"/>
      <c r="H612">
        <v>0</v>
      </c>
      <c r="I612" s="10"/>
      <c r="J612">
        <v>0</v>
      </c>
      <c r="K612">
        <v>0</v>
      </c>
      <c r="L612">
        <v>0</v>
      </c>
      <c r="N612">
        <v>0</v>
      </c>
      <c r="O612" t="s">
        <v>34</v>
      </c>
    </row>
    <row r="613" spans="2:15">
      <c r="B613" s="22"/>
      <c r="C613" s="10"/>
      <c r="E613" s="10"/>
      <c r="H613">
        <v>0</v>
      </c>
      <c r="I613" s="10"/>
      <c r="J613">
        <v>0</v>
      </c>
      <c r="K613">
        <v>0</v>
      </c>
      <c r="L613">
        <v>0</v>
      </c>
      <c r="N613">
        <v>0</v>
      </c>
      <c r="O613" t="s">
        <v>26</v>
      </c>
    </row>
    <row r="614" spans="2:15">
      <c r="B614" s="22"/>
      <c r="C614" s="10"/>
      <c r="E614" s="10"/>
      <c r="H614">
        <v>0</v>
      </c>
      <c r="I614" s="10"/>
      <c r="J614">
        <v>0</v>
      </c>
      <c r="K614">
        <v>0</v>
      </c>
      <c r="L614">
        <v>0</v>
      </c>
      <c r="N614">
        <v>0</v>
      </c>
      <c r="O614" t="s">
        <v>36</v>
      </c>
    </row>
    <row r="615" spans="2:15">
      <c r="B615" s="22"/>
      <c r="C615" s="10"/>
      <c r="E615" s="10"/>
      <c r="H615">
        <v>0</v>
      </c>
      <c r="I615" s="10"/>
      <c r="J615">
        <v>0</v>
      </c>
      <c r="K615">
        <v>0</v>
      </c>
      <c r="L615">
        <v>0</v>
      </c>
      <c r="N615">
        <v>0</v>
      </c>
      <c r="O615" t="s">
        <v>35</v>
      </c>
    </row>
    <row r="616" spans="2:15">
      <c r="B616" s="22"/>
      <c r="C616" s="10"/>
      <c r="E616" s="10"/>
      <c r="H616">
        <v>0</v>
      </c>
      <c r="I616" s="10"/>
      <c r="J616">
        <v>0</v>
      </c>
      <c r="K616">
        <v>0</v>
      </c>
      <c r="L616">
        <v>0</v>
      </c>
      <c r="N616">
        <v>0</v>
      </c>
      <c r="O616" t="s">
        <v>34</v>
      </c>
    </row>
    <row r="617" spans="2:15">
      <c r="B617" s="22"/>
      <c r="C617" s="10"/>
      <c r="E617" s="10"/>
      <c r="H617">
        <v>0</v>
      </c>
      <c r="I617" s="10"/>
      <c r="J617">
        <v>0</v>
      </c>
      <c r="K617">
        <v>0</v>
      </c>
      <c r="L617">
        <v>0</v>
      </c>
      <c r="N617">
        <v>0</v>
      </c>
      <c r="O617" t="s">
        <v>26</v>
      </c>
    </row>
    <row r="618" spans="2:15">
      <c r="B618" s="22"/>
      <c r="C618" s="10"/>
      <c r="E618" s="10"/>
      <c r="H618">
        <v>0</v>
      </c>
      <c r="I618" s="10"/>
      <c r="J618">
        <v>0</v>
      </c>
      <c r="K618">
        <v>0</v>
      </c>
      <c r="L618">
        <v>0</v>
      </c>
      <c r="N618">
        <v>0</v>
      </c>
      <c r="O618" t="s">
        <v>36</v>
      </c>
    </row>
    <row r="619" spans="2:15">
      <c r="B619" s="22"/>
      <c r="C619" s="10"/>
      <c r="E619" s="10"/>
      <c r="H619">
        <v>0</v>
      </c>
      <c r="I619" s="10"/>
      <c r="J619">
        <v>0</v>
      </c>
      <c r="K619">
        <v>0</v>
      </c>
      <c r="L619">
        <v>0</v>
      </c>
      <c r="N619">
        <v>0</v>
      </c>
      <c r="O619" t="s">
        <v>35</v>
      </c>
    </row>
    <row r="620" spans="2:15">
      <c r="B620" s="22"/>
      <c r="C620" s="10"/>
      <c r="E620" s="10"/>
      <c r="H620">
        <v>0</v>
      </c>
      <c r="I620" s="10"/>
      <c r="J620">
        <v>0</v>
      </c>
      <c r="K620">
        <v>0</v>
      </c>
      <c r="L620">
        <v>0</v>
      </c>
      <c r="N620">
        <v>0</v>
      </c>
      <c r="O620" t="s">
        <v>34</v>
      </c>
    </row>
    <row r="621" spans="2:15">
      <c r="B621" s="22"/>
      <c r="C621" s="10"/>
      <c r="E621" s="10"/>
      <c r="H621">
        <v>0</v>
      </c>
      <c r="I621" s="10"/>
      <c r="J621">
        <v>0</v>
      </c>
      <c r="K621">
        <v>0</v>
      </c>
      <c r="L621">
        <v>0</v>
      </c>
      <c r="N621">
        <v>0</v>
      </c>
      <c r="O621" t="s">
        <v>26</v>
      </c>
    </row>
    <row r="622" spans="2:15">
      <c r="B622" s="22"/>
      <c r="C622" s="10"/>
      <c r="E622" s="10"/>
      <c r="H622">
        <v>0</v>
      </c>
      <c r="I622" s="10"/>
      <c r="J622">
        <v>0</v>
      </c>
      <c r="K622">
        <v>0</v>
      </c>
      <c r="L622">
        <v>0</v>
      </c>
      <c r="N622">
        <v>0</v>
      </c>
      <c r="O622" t="s">
        <v>36</v>
      </c>
    </row>
    <row r="623" spans="2:15">
      <c r="B623" s="22"/>
      <c r="C623" s="10"/>
      <c r="E623" s="10"/>
      <c r="H623">
        <v>0</v>
      </c>
      <c r="I623" s="10"/>
      <c r="J623">
        <v>0</v>
      </c>
      <c r="K623">
        <v>0</v>
      </c>
      <c r="L623">
        <v>0</v>
      </c>
      <c r="N623">
        <v>0</v>
      </c>
      <c r="O623" t="s">
        <v>35</v>
      </c>
    </row>
    <row r="624" spans="2:15">
      <c r="B624" s="22"/>
      <c r="C624" s="10"/>
      <c r="E624" s="10"/>
      <c r="H624">
        <v>0</v>
      </c>
      <c r="I624" s="10"/>
      <c r="J624">
        <v>0</v>
      </c>
      <c r="K624">
        <v>0</v>
      </c>
      <c r="L624">
        <v>0</v>
      </c>
      <c r="N624">
        <v>0</v>
      </c>
      <c r="O624" t="s">
        <v>34</v>
      </c>
    </row>
    <row r="625" spans="2:15">
      <c r="B625" s="22"/>
      <c r="C625" s="10"/>
      <c r="E625" s="10"/>
      <c r="H625">
        <v>0</v>
      </c>
      <c r="I625" s="10"/>
      <c r="J625">
        <v>0</v>
      </c>
      <c r="K625">
        <v>0</v>
      </c>
      <c r="L625">
        <v>0</v>
      </c>
      <c r="N625">
        <v>0</v>
      </c>
      <c r="O625" t="s">
        <v>26</v>
      </c>
    </row>
    <row r="626" spans="2:15">
      <c r="B626" s="22"/>
      <c r="C626" s="10"/>
      <c r="E626" s="10"/>
      <c r="H626">
        <v>0</v>
      </c>
      <c r="I626" s="10"/>
      <c r="J626">
        <v>0</v>
      </c>
      <c r="K626">
        <v>0</v>
      </c>
      <c r="L626">
        <v>0</v>
      </c>
      <c r="N626">
        <v>0</v>
      </c>
      <c r="O626" t="s">
        <v>36</v>
      </c>
    </row>
    <row r="627" spans="2:15">
      <c r="B627" s="22"/>
      <c r="C627" s="10"/>
      <c r="E627" s="10"/>
      <c r="H627">
        <v>0</v>
      </c>
      <c r="I627" s="10"/>
      <c r="J627">
        <v>0</v>
      </c>
      <c r="K627">
        <v>0</v>
      </c>
      <c r="L627">
        <v>0</v>
      </c>
      <c r="N627">
        <v>0</v>
      </c>
      <c r="O627" t="s">
        <v>35</v>
      </c>
    </row>
    <row r="628" spans="2:15">
      <c r="B628" s="22"/>
      <c r="C628" s="10"/>
      <c r="E628" s="10"/>
      <c r="H628">
        <v>0</v>
      </c>
      <c r="I628" s="10"/>
      <c r="J628">
        <v>0</v>
      </c>
      <c r="K628">
        <v>0</v>
      </c>
      <c r="L628">
        <v>0</v>
      </c>
      <c r="N628">
        <v>0</v>
      </c>
      <c r="O628" t="s">
        <v>34</v>
      </c>
    </row>
    <row r="629" spans="2:15">
      <c r="B629" s="22"/>
      <c r="C629" s="10"/>
      <c r="E629" s="10"/>
      <c r="H629">
        <v>0</v>
      </c>
      <c r="I629" s="10"/>
      <c r="J629">
        <v>0</v>
      </c>
      <c r="K629">
        <v>0</v>
      </c>
      <c r="L629">
        <v>0</v>
      </c>
      <c r="N629">
        <v>0</v>
      </c>
      <c r="O629" t="s">
        <v>26</v>
      </c>
    </row>
    <row r="630" spans="2:15">
      <c r="B630" s="22"/>
      <c r="C630" s="10"/>
      <c r="E630" s="10"/>
      <c r="H630">
        <v>0</v>
      </c>
      <c r="I630" s="10"/>
      <c r="J630">
        <v>0</v>
      </c>
      <c r="K630">
        <v>0</v>
      </c>
      <c r="L630">
        <v>0</v>
      </c>
      <c r="N630">
        <v>0</v>
      </c>
      <c r="O630" t="s">
        <v>36</v>
      </c>
    </row>
    <row r="631" spans="2:15">
      <c r="B631" s="22"/>
      <c r="C631" s="10"/>
      <c r="E631" s="10"/>
      <c r="H631">
        <v>0</v>
      </c>
      <c r="I631" s="10"/>
      <c r="J631">
        <v>0</v>
      </c>
      <c r="K631">
        <v>0</v>
      </c>
      <c r="L631">
        <v>0</v>
      </c>
      <c r="N631">
        <v>0</v>
      </c>
      <c r="O631" t="s">
        <v>35</v>
      </c>
    </row>
    <row r="632" spans="2:15">
      <c r="B632" s="22"/>
      <c r="C632" s="10"/>
      <c r="E632" s="10"/>
      <c r="H632">
        <v>0</v>
      </c>
      <c r="I632" s="10"/>
      <c r="J632">
        <v>0</v>
      </c>
      <c r="K632">
        <v>0</v>
      </c>
      <c r="L632">
        <v>0</v>
      </c>
      <c r="N632">
        <v>0</v>
      </c>
      <c r="O632" t="s">
        <v>34</v>
      </c>
    </row>
    <row r="633" spans="2:15">
      <c r="B633" s="22"/>
      <c r="C633" s="10"/>
      <c r="E633" s="10"/>
      <c r="H633">
        <v>0</v>
      </c>
      <c r="I633" s="10"/>
      <c r="J633">
        <v>0</v>
      </c>
      <c r="K633">
        <v>0</v>
      </c>
      <c r="L633">
        <v>0</v>
      </c>
      <c r="N633">
        <v>0</v>
      </c>
      <c r="O633" t="s">
        <v>26</v>
      </c>
    </row>
    <row r="634" spans="2:15">
      <c r="B634" s="22"/>
      <c r="C634" s="10"/>
      <c r="E634" s="10"/>
      <c r="H634">
        <v>0</v>
      </c>
      <c r="I634" s="10"/>
      <c r="J634">
        <v>0</v>
      </c>
      <c r="K634">
        <v>0</v>
      </c>
      <c r="L634">
        <v>0</v>
      </c>
      <c r="N634">
        <v>0</v>
      </c>
      <c r="O634" t="s">
        <v>36</v>
      </c>
    </row>
    <row r="635" spans="2:15">
      <c r="B635" s="22"/>
      <c r="C635" s="10"/>
      <c r="E635" s="10"/>
      <c r="H635">
        <v>0</v>
      </c>
      <c r="I635" s="10"/>
      <c r="J635">
        <v>0</v>
      </c>
      <c r="K635">
        <v>0</v>
      </c>
      <c r="L635">
        <v>0</v>
      </c>
      <c r="N635">
        <v>0</v>
      </c>
      <c r="O635" t="s">
        <v>35</v>
      </c>
    </row>
    <row r="636" spans="2:15">
      <c r="B636" s="22"/>
      <c r="C636" s="10"/>
      <c r="E636" s="10"/>
      <c r="H636">
        <v>0</v>
      </c>
      <c r="I636" s="10"/>
      <c r="J636">
        <v>0</v>
      </c>
      <c r="K636">
        <v>0</v>
      </c>
      <c r="L636">
        <v>0</v>
      </c>
      <c r="N636">
        <v>0</v>
      </c>
      <c r="O636" t="s">
        <v>34</v>
      </c>
    </row>
    <row r="637" spans="2:15">
      <c r="B637" s="22"/>
      <c r="C637" s="10"/>
      <c r="E637" s="10"/>
      <c r="H637">
        <v>0</v>
      </c>
      <c r="I637" s="10"/>
      <c r="J637">
        <v>0</v>
      </c>
      <c r="K637">
        <v>0</v>
      </c>
      <c r="L637">
        <v>0</v>
      </c>
      <c r="N637">
        <v>0</v>
      </c>
      <c r="O637" t="s">
        <v>26</v>
      </c>
    </row>
    <row r="638" spans="2:15">
      <c r="B638" s="22"/>
      <c r="C638" s="10"/>
      <c r="E638" s="10"/>
      <c r="H638">
        <v>0</v>
      </c>
      <c r="I638" s="10"/>
      <c r="J638">
        <v>0</v>
      </c>
      <c r="K638">
        <v>0</v>
      </c>
      <c r="L638">
        <v>0</v>
      </c>
      <c r="N638">
        <v>0</v>
      </c>
      <c r="O638" t="s">
        <v>36</v>
      </c>
    </row>
    <row r="639" spans="2:15">
      <c r="B639" s="22"/>
      <c r="C639" s="10"/>
      <c r="E639" s="10"/>
      <c r="H639">
        <v>0</v>
      </c>
      <c r="I639" s="10"/>
      <c r="J639">
        <v>0</v>
      </c>
      <c r="K639">
        <v>0</v>
      </c>
      <c r="L639">
        <v>0</v>
      </c>
      <c r="N639">
        <v>0</v>
      </c>
      <c r="O639" t="s">
        <v>35</v>
      </c>
    </row>
    <row r="640" spans="2:15">
      <c r="B640" s="22"/>
      <c r="C640" s="10"/>
      <c r="E640" s="10"/>
      <c r="H640">
        <v>0</v>
      </c>
      <c r="I640" s="10"/>
      <c r="J640">
        <v>0</v>
      </c>
      <c r="K640">
        <v>0</v>
      </c>
      <c r="L640">
        <v>0</v>
      </c>
      <c r="N640">
        <v>0</v>
      </c>
      <c r="O640" t="s">
        <v>34</v>
      </c>
    </row>
    <row r="641" spans="2:15">
      <c r="B641" s="22"/>
      <c r="C641" s="10"/>
      <c r="E641" s="10"/>
      <c r="H641">
        <v>0</v>
      </c>
      <c r="I641" s="10"/>
      <c r="J641">
        <v>0</v>
      </c>
      <c r="K641">
        <v>0</v>
      </c>
      <c r="L641">
        <v>0</v>
      </c>
      <c r="N641">
        <v>0</v>
      </c>
      <c r="O641" t="s">
        <v>26</v>
      </c>
    </row>
    <row r="642" spans="2:15">
      <c r="B642" s="22"/>
      <c r="C642" s="10"/>
      <c r="E642" s="10"/>
      <c r="H642">
        <v>0</v>
      </c>
      <c r="I642" s="10"/>
      <c r="J642">
        <v>0</v>
      </c>
      <c r="K642">
        <v>0</v>
      </c>
      <c r="L642">
        <v>0</v>
      </c>
      <c r="N642">
        <v>0</v>
      </c>
      <c r="O642" t="s">
        <v>36</v>
      </c>
    </row>
    <row r="643" spans="2:15">
      <c r="B643" s="22"/>
      <c r="C643" s="10"/>
      <c r="E643" s="10"/>
      <c r="H643">
        <v>0</v>
      </c>
      <c r="I643" s="10"/>
      <c r="J643">
        <v>0</v>
      </c>
      <c r="K643">
        <v>0</v>
      </c>
      <c r="L643">
        <v>0</v>
      </c>
      <c r="N643">
        <v>0</v>
      </c>
      <c r="O643" t="s">
        <v>35</v>
      </c>
    </row>
    <row r="644" spans="2:15">
      <c r="B644" s="22"/>
      <c r="C644" s="10"/>
      <c r="E644" s="10"/>
      <c r="H644">
        <v>0</v>
      </c>
      <c r="I644" s="10"/>
      <c r="J644">
        <v>0</v>
      </c>
      <c r="K644">
        <v>0</v>
      </c>
      <c r="L644">
        <v>0</v>
      </c>
      <c r="N644">
        <v>0</v>
      </c>
      <c r="O644" t="s">
        <v>34</v>
      </c>
    </row>
    <row r="645" spans="2:15">
      <c r="B645" s="22"/>
      <c r="C645" s="10"/>
      <c r="E645" s="10"/>
      <c r="H645">
        <v>0</v>
      </c>
      <c r="I645" s="10"/>
      <c r="J645">
        <v>0</v>
      </c>
      <c r="K645">
        <v>0</v>
      </c>
      <c r="L645">
        <v>0</v>
      </c>
      <c r="N645">
        <v>0</v>
      </c>
      <c r="O645" t="s">
        <v>26</v>
      </c>
    </row>
    <row r="646" spans="2:15">
      <c r="B646" s="22"/>
      <c r="C646" s="10"/>
      <c r="E646" s="10"/>
      <c r="H646">
        <v>0</v>
      </c>
      <c r="I646" s="10"/>
      <c r="J646">
        <v>0</v>
      </c>
      <c r="K646">
        <v>0</v>
      </c>
      <c r="L646">
        <v>0</v>
      </c>
      <c r="N646">
        <v>0</v>
      </c>
      <c r="O646" t="s">
        <v>36</v>
      </c>
    </row>
    <row r="647" spans="2:15">
      <c r="B647" s="22"/>
      <c r="C647" s="10"/>
      <c r="E647" s="10"/>
      <c r="H647">
        <v>0</v>
      </c>
      <c r="I647" s="10"/>
      <c r="J647">
        <v>0</v>
      </c>
      <c r="K647">
        <v>0</v>
      </c>
      <c r="L647">
        <v>0</v>
      </c>
      <c r="N647">
        <v>0</v>
      </c>
      <c r="O647" t="s">
        <v>35</v>
      </c>
    </row>
    <row r="648" spans="2:15">
      <c r="B648" s="22"/>
      <c r="C648" s="10"/>
      <c r="E648" s="10"/>
      <c r="H648">
        <v>0</v>
      </c>
      <c r="I648" s="10"/>
      <c r="J648">
        <v>0</v>
      </c>
      <c r="K648">
        <v>0</v>
      </c>
      <c r="L648">
        <v>0</v>
      </c>
      <c r="N648">
        <v>0</v>
      </c>
      <c r="O648" t="s">
        <v>34</v>
      </c>
    </row>
    <row r="649" spans="2:15">
      <c r="B649" s="22"/>
      <c r="C649" s="10"/>
      <c r="E649" s="10"/>
      <c r="H649">
        <v>0</v>
      </c>
      <c r="I649" s="10"/>
      <c r="J649">
        <v>0</v>
      </c>
      <c r="K649">
        <v>0</v>
      </c>
      <c r="L649">
        <v>0</v>
      </c>
      <c r="N649">
        <v>0</v>
      </c>
      <c r="O649" t="s">
        <v>26</v>
      </c>
    </row>
    <row r="650" spans="2:15">
      <c r="B650" s="22"/>
      <c r="C650" s="10"/>
      <c r="E650" s="10"/>
      <c r="H650">
        <v>0</v>
      </c>
      <c r="I650" s="10"/>
      <c r="J650">
        <v>0</v>
      </c>
      <c r="K650">
        <v>0</v>
      </c>
      <c r="L650">
        <v>0</v>
      </c>
      <c r="N650">
        <v>0</v>
      </c>
      <c r="O650" t="s">
        <v>36</v>
      </c>
    </row>
    <row r="651" spans="2:15">
      <c r="B651" s="22"/>
      <c r="C651" s="10"/>
      <c r="E651" s="10"/>
      <c r="H651">
        <v>0</v>
      </c>
      <c r="I651" s="10"/>
      <c r="J651">
        <v>0</v>
      </c>
      <c r="K651">
        <v>0</v>
      </c>
      <c r="L651">
        <v>0</v>
      </c>
      <c r="N651">
        <v>0</v>
      </c>
      <c r="O651" t="s">
        <v>35</v>
      </c>
    </row>
    <row r="652" spans="2:15">
      <c r="B652" s="22"/>
      <c r="C652" s="10"/>
      <c r="E652" s="10"/>
      <c r="H652">
        <v>0</v>
      </c>
      <c r="I652" s="10"/>
      <c r="J652">
        <v>0</v>
      </c>
      <c r="K652">
        <v>0</v>
      </c>
      <c r="L652">
        <v>0</v>
      </c>
      <c r="N652">
        <v>0</v>
      </c>
      <c r="O652" t="s">
        <v>34</v>
      </c>
    </row>
    <row r="653" spans="2:15">
      <c r="B653" s="22"/>
      <c r="C653" s="10"/>
      <c r="E653" s="10"/>
      <c r="H653">
        <v>0</v>
      </c>
      <c r="I653" s="10"/>
      <c r="J653">
        <v>0</v>
      </c>
      <c r="K653">
        <v>0</v>
      </c>
      <c r="L653">
        <v>0</v>
      </c>
      <c r="N653">
        <v>0</v>
      </c>
      <c r="O653" t="s">
        <v>26</v>
      </c>
    </row>
    <row r="654" spans="2:15">
      <c r="B654" s="22"/>
      <c r="C654" s="10"/>
      <c r="E654" s="10"/>
      <c r="H654">
        <v>0</v>
      </c>
      <c r="I654" s="10"/>
      <c r="J654">
        <v>0</v>
      </c>
      <c r="K654">
        <v>0</v>
      </c>
      <c r="L654">
        <v>0</v>
      </c>
      <c r="N654">
        <v>0</v>
      </c>
      <c r="O654" t="s">
        <v>36</v>
      </c>
    </row>
    <row r="655" spans="2:15">
      <c r="B655" s="22"/>
      <c r="C655" s="10"/>
      <c r="E655" s="10"/>
      <c r="H655">
        <v>0</v>
      </c>
      <c r="I655" s="10"/>
      <c r="J655">
        <v>0</v>
      </c>
      <c r="K655">
        <v>0</v>
      </c>
      <c r="L655">
        <v>0</v>
      </c>
      <c r="N655">
        <v>0</v>
      </c>
      <c r="O655" t="s">
        <v>35</v>
      </c>
    </row>
    <row r="656" spans="2:15">
      <c r="B656" s="22"/>
      <c r="C656" s="10"/>
      <c r="E656" s="10"/>
      <c r="H656">
        <v>0</v>
      </c>
      <c r="I656" s="10"/>
      <c r="J656">
        <v>0</v>
      </c>
      <c r="K656">
        <v>0</v>
      </c>
      <c r="L656">
        <v>0</v>
      </c>
      <c r="N656">
        <v>0</v>
      </c>
      <c r="O656" t="s">
        <v>34</v>
      </c>
    </row>
    <row r="657" spans="2:15">
      <c r="B657" s="22"/>
      <c r="C657" s="10"/>
      <c r="E657" s="10"/>
      <c r="H657">
        <v>0</v>
      </c>
      <c r="I657" s="10"/>
      <c r="J657">
        <v>0</v>
      </c>
      <c r="K657">
        <v>0</v>
      </c>
      <c r="L657">
        <v>0</v>
      </c>
      <c r="N657">
        <v>0</v>
      </c>
      <c r="O657" t="s">
        <v>26</v>
      </c>
    </row>
    <row r="658" spans="2:15">
      <c r="B658" s="22"/>
      <c r="C658" s="10"/>
      <c r="E658" s="10"/>
      <c r="H658">
        <v>0</v>
      </c>
      <c r="I658" s="10"/>
      <c r="J658">
        <v>0</v>
      </c>
      <c r="K658">
        <v>0</v>
      </c>
      <c r="L658">
        <v>0</v>
      </c>
      <c r="N658">
        <v>0</v>
      </c>
      <c r="O658" t="s">
        <v>36</v>
      </c>
    </row>
    <row r="659" spans="2:15">
      <c r="B659" s="22"/>
      <c r="C659" s="10"/>
      <c r="E659" s="10"/>
      <c r="H659">
        <v>0</v>
      </c>
      <c r="I659" s="10"/>
      <c r="J659">
        <v>0</v>
      </c>
      <c r="K659">
        <v>0</v>
      </c>
      <c r="L659">
        <v>0</v>
      </c>
      <c r="N659">
        <v>0</v>
      </c>
      <c r="O659" t="s">
        <v>35</v>
      </c>
    </row>
    <row r="660" spans="2:15">
      <c r="B660" s="22"/>
      <c r="C660" s="10"/>
      <c r="E660" s="10"/>
      <c r="H660">
        <v>0</v>
      </c>
      <c r="I660" s="10"/>
      <c r="J660">
        <v>0</v>
      </c>
      <c r="K660">
        <v>0</v>
      </c>
      <c r="L660">
        <v>0</v>
      </c>
      <c r="N660">
        <v>0</v>
      </c>
      <c r="O660" t="s">
        <v>34</v>
      </c>
    </row>
    <row r="661" spans="2:15">
      <c r="B661" s="22"/>
      <c r="C661" s="10"/>
      <c r="E661" s="10"/>
      <c r="H661">
        <v>0</v>
      </c>
      <c r="I661" s="10"/>
      <c r="J661">
        <v>0</v>
      </c>
      <c r="K661">
        <v>0</v>
      </c>
      <c r="L661">
        <v>0</v>
      </c>
      <c r="N661">
        <v>0</v>
      </c>
      <c r="O661" t="s">
        <v>26</v>
      </c>
    </row>
    <row r="662" spans="2:15">
      <c r="B662" s="22"/>
      <c r="C662" s="10"/>
      <c r="E662" s="10"/>
      <c r="H662">
        <v>0</v>
      </c>
      <c r="I662" s="10"/>
      <c r="J662">
        <v>0</v>
      </c>
      <c r="K662">
        <v>0</v>
      </c>
      <c r="L662">
        <v>0</v>
      </c>
      <c r="N662">
        <v>0</v>
      </c>
      <c r="O662" t="s">
        <v>36</v>
      </c>
    </row>
    <row r="663" spans="2:15">
      <c r="B663" s="22"/>
      <c r="C663" s="10"/>
      <c r="E663" s="10"/>
      <c r="H663">
        <v>0</v>
      </c>
      <c r="I663" s="10"/>
      <c r="J663">
        <v>0</v>
      </c>
      <c r="K663">
        <v>0</v>
      </c>
      <c r="L663">
        <v>0</v>
      </c>
      <c r="N663">
        <v>0</v>
      </c>
      <c r="O663" t="s">
        <v>35</v>
      </c>
    </row>
    <row r="664" spans="2:15">
      <c r="B664" s="22"/>
      <c r="C664" s="10"/>
      <c r="E664" s="10"/>
      <c r="H664">
        <v>0</v>
      </c>
      <c r="I664" s="10"/>
      <c r="J664">
        <v>0</v>
      </c>
      <c r="K664">
        <v>0</v>
      </c>
      <c r="L664">
        <v>0</v>
      </c>
      <c r="N664">
        <v>0</v>
      </c>
      <c r="O664" t="s">
        <v>34</v>
      </c>
    </row>
    <row r="665" spans="2:15">
      <c r="B665" s="22"/>
      <c r="C665" s="10"/>
      <c r="E665" s="10"/>
      <c r="H665">
        <v>0</v>
      </c>
      <c r="I665" s="10"/>
      <c r="J665">
        <v>0</v>
      </c>
      <c r="K665">
        <v>0</v>
      </c>
      <c r="L665">
        <v>0</v>
      </c>
      <c r="N665">
        <v>0</v>
      </c>
      <c r="O665" t="s">
        <v>26</v>
      </c>
    </row>
    <row r="666" spans="2:15">
      <c r="B666" s="22"/>
      <c r="C666" s="10"/>
      <c r="E666" s="10"/>
      <c r="H666">
        <v>0</v>
      </c>
      <c r="I666" s="10"/>
      <c r="J666">
        <v>0</v>
      </c>
      <c r="K666">
        <v>0</v>
      </c>
      <c r="L666">
        <v>0</v>
      </c>
      <c r="N666">
        <v>0</v>
      </c>
      <c r="O666" t="s">
        <v>36</v>
      </c>
    </row>
    <row r="667" spans="2:15">
      <c r="B667" s="22"/>
      <c r="C667" s="10"/>
      <c r="E667" s="10"/>
      <c r="H667">
        <v>0</v>
      </c>
      <c r="I667" s="10"/>
      <c r="J667">
        <v>0</v>
      </c>
      <c r="K667">
        <v>0</v>
      </c>
      <c r="L667">
        <v>0</v>
      </c>
      <c r="N667">
        <v>0</v>
      </c>
      <c r="O667" t="s">
        <v>35</v>
      </c>
    </row>
    <row r="668" spans="2:15">
      <c r="B668" s="22"/>
      <c r="C668" s="10"/>
      <c r="E668" s="10"/>
      <c r="H668">
        <v>0</v>
      </c>
      <c r="I668" s="10"/>
      <c r="J668">
        <v>0</v>
      </c>
      <c r="K668">
        <v>0</v>
      </c>
      <c r="L668">
        <v>0</v>
      </c>
      <c r="N668">
        <v>0</v>
      </c>
      <c r="O668" t="s">
        <v>34</v>
      </c>
    </row>
    <row r="669" spans="2:15">
      <c r="B669" s="22"/>
      <c r="C669" s="10"/>
      <c r="E669" s="10"/>
      <c r="H669">
        <v>0</v>
      </c>
      <c r="I669" s="10"/>
      <c r="J669">
        <v>0</v>
      </c>
      <c r="K669">
        <v>0</v>
      </c>
      <c r="L669">
        <v>0</v>
      </c>
      <c r="N669">
        <v>0</v>
      </c>
      <c r="O669" t="s">
        <v>26</v>
      </c>
    </row>
    <row r="670" spans="2:15">
      <c r="B670" s="22"/>
      <c r="C670" s="10"/>
      <c r="E670" s="10"/>
      <c r="H670">
        <v>0</v>
      </c>
      <c r="I670" s="10"/>
      <c r="J670">
        <v>0</v>
      </c>
      <c r="K670">
        <v>0</v>
      </c>
      <c r="L670">
        <v>0</v>
      </c>
      <c r="N670">
        <v>0</v>
      </c>
      <c r="O670" t="s">
        <v>36</v>
      </c>
    </row>
    <row r="671" spans="2:15">
      <c r="B671" s="22"/>
      <c r="C671" s="10"/>
      <c r="E671" s="10"/>
      <c r="H671">
        <v>0</v>
      </c>
      <c r="I671" s="10"/>
      <c r="J671">
        <v>0</v>
      </c>
      <c r="K671">
        <v>0</v>
      </c>
      <c r="L671">
        <v>0</v>
      </c>
      <c r="N671">
        <v>0</v>
      </c>
      <c r="O671" t="s">
        <v>35</v>
      </c>
    </row>
    <row r="672" spans="2:15">
      <c r="B672" s="22"/>
      <c r="C672" s="10"/>
      <c r="E672" s="10"/>
      <c r="H672">
        <v>0</v>
      </c>
      <c r="I672" s="10"/>
      <c r="J672">
        <v>0</v>
      </c>
      <c r="K672">
        <v>0</v>
      </c>
      <c r="L672">
        <v>0</v>
      </c>
      <c r="N672">
        <v>0</v>
      </c>
      <c r="O672" t="s">
        <v>34</v>
      </c>
    </row>
    <row r="673" spans="2:15">
      <c r="B673" s="22"/>
      <c r="C673" s="10"/>
      <c r="E673" s="10"/>
      <c r="H673">
        <v>0</v>
      </c>
      <c r="I673" s="10"/>
      <c r="J673">
        <v>0</v>
      </c>
      <c r="K673">
        <v>0</v>
      </c>
      <c r="L673">
        <v>0</v>
      </c>
      <c r="N673">
        <v>0</v>
      </c>
      <c r="O673" t="s">
        <v>26</v>
      </c>
    </row>
    <row r="674" spans="2:15">
      <c r="B674" s="22"/>
      <c r="C674" s="10"/>
      <c r="E674" s="10"/>
      <c r="H674">
        <v>0</v>
      </c>
      <c r="I674" s="10"/>
      <c r="J674">
        <v>0</v>
      </c>
      <c r="K674">
        <v>0</v>
      </c>
      <c r="L674">
        <v>0</v>
      </c>
      <c r="N674">
        <v>0</v>
      </c>
      <c r="O674" t="s">
        <v>36</v>
      </c>
    </row>
    <row r="675" spans="2:15">
      <c r="B675" s="22"/>
      <c r="C675" s="10"/>
      <c r="E675" s="10"/>
      <c r="H675">
        <v>0</v>
      </c>
      <c r="I675" s="10"/>
      <c r="J675">
        <v>0</v>
      </c>
      <c r="K675">
        <v>0</v>
      </c>
      <c r="L675">
        <v>0</v>
      </c>
      <c r="N675">
        <v>0</v>
      </c>
      <c r="O675" t="s">
        <v>35</v>
      </c>
    </row>
    <row r="676" spans="2:15">
      <c r="B676" s="22"/>
      <c r="C676" s="10"/>
      <c r="E676" s="10"/>
      <c r="H676">
        <v>0</v>
      </c>
      <c r="I676" s="10"/>
      <c r="J676">
        <v>0</v>
      </c>
      <c r="K676">
        <v>0</v>
      </c>
      <c r="L676">
        <v>0</v>
      </c>
      <c r="N676">
        <v>0</v>
      </c>
      <c r="O676" t="s">
        <v>34</v>
      </c>
    </row>
    <row r="677" spans="2:15">
      <c r="B677" s="22"/>
      <c r="C677" s="10"/>
      <c r="E677" s="10"/>
      <c r="H677">
        <v>0</v>
      </c>
      <c r="I677" s="10"/>
      <c r="J677">
        <v>0</v>
      </c>
      <c r="K677">
        <v>0</v>
      </c>
      <c r="L677">
        <v>0</v>
      </c>
      <c r="N677">
        <v>0</v>
      </c>
      <c r="O677" t="s">
        <v>26</v>
      </c>
    </row>
    <row r="678" spans="2:15">
      <c r="B678" s="22"/>
      <c r="C678" s="10"/>
      <c r="E678" s="10"/>
      <c r="H678">
        <v>0</v>
      </c>
      <c r="I678" s="10"/>
      <c r="J678">
        <v>0</v>
      </c>
      <c r="K678">
        <v>0</v>
      </c>
      <c r="L678">
        <v>0</v>
      </c>
      <c r="N678">
        <v>0</v>
      </c>
      <c r="O678" t="s">
        <v>36</v>
      </c>
    </row>
    <row r="679" spans="2:15">
      <c r="B679" s="22"/>
      <c r="C679" s="10"/>
      <c r="E679" s="10"/>
      <c r="H679">
        <v>0</v>
      </c>
      <c r="I679" s="10"/>
      <c r="J679">
        <v>0</v>
      </c>
      <c r="K679">
        <v>0</v>
      </c>
      <c r="L679">
        <v>0</v>
      </c>
      <c r="N679">
        <v>0</v>
      </c>
      <c r="O679" t="s">
        <v>35</v>
      </c>
    </row>
    <row r="680" spans="2:15">
      <c r="B680" s="22"/>
      <c r="C680" s="10"/>
      <c r="E680" s="10"/>
      <c r="H680">
        <v>0</v>
      </c>
      <c r="I680" s="10"/>
      <c r="J680">
        <v>0</v>
      </c>
      <c r="K680">
        <v>0</v>
      </c>
      <c r="L680">
        <v>0</v>
      </c>
      <c r="N680">
        <v>0</v>
      </c>
      <c r="O680" t="s">
        <v>34</v>
      </c>
    </row>
    <row r="681" spans="2:15">
      <c r="B681" s="22"/>
      <c r="C681" s="10"/>
      <c r="E681" s="10"/>
      <c r="H681">
        <v>0</v>
      </c>
      <c r="I681" s="10"/>
      <c r="J681">
        <v>0</v>
      </c>
      <c r="K681">
        <v>0</v>
      </c>
      <c r="L681">
        <v>0</v>
      </c>
      <c r="N681">
        <v>0</v>
      </c>
      <c r="O681" t="s">
        <v>26</v>
      </c>
    </row>
    <row r="682" spans="2:15">
      <c r="B682" s="22"/>
      <c r="C682" s="10"/>
      <c r="E682" s="10"/>
      <c r="H682">
        <v>0</v>
      </c>
      <c r="I682" s="10"/>
      <c r="J682">
        <v>0</v>
      </c>
      <c r="K682">
        <v>0</v>
      </c>
      <c r="L682">
        <v>0</v>
      </c>
      <c r="N682">
        <v>0</v>
      </c>
      <c r="O682" t="s">
        <v>36</v>
      </c>
    </row>
    <row r="683" spans="2:15">
      <c r="B683" s="22"/>
      <c r="C683" s="10"/>
      <c r="E683" s="10"/>
      <c r="H683">
        <v>0</v>
      </c>
      <c r="I683" s="10"/>
      <c r="J683">
        <v>0</v>
      </c>
      <c r="K683">
        <v>0</v>
      </c>
      <c r="L683">
        <v>0</v>
      </c>
      <c r="N683">
        <v>0</v>
      </c>
      <c r="O683" t="s">
        <v>35</v>
      </c>
    </row>
    <row r="684" spans="2:15">
      <c r="B684" s="22"/>
      <c r="C684" s="10"/>
      <c r="E684" s="10"/>
      <c r="H684">
        <v>0</v>
      </c>
      <c r="I684" s="10"/>
      <c r="J684">
        <v>0</v>
      </c>
      <c r="K684">
        <v>0</v>
      </c>
      <c r="L684">
        <v>0</v>
      </c>
      <c r="N684">
        <v>0</v>
      </c>
      <c r="O684" t="s">
        <v>34</v>
      </c>
    </row>
    <row r="685" spans="2:15">
      <c r="B685" s="22"/>
      <c r="C685" s="10"/>
      <c r="E685" s="10"/>
      <c r="H685">
        <v>0</v>
      </c>
      <c r="I685" s="10"/>
      <c r="J685">
        <v>0</v>
      </c>
      <c r="K685">
        <v>0</v>
      </c>
      <c r="L685">
        <v>0</v>
      </c>
      <c r="N685">
        <v>0</v>
      </c>
      <c r="O685" t="s">
        <v>26</v>
      </c>
    </row>
    <row r="686" spans="2:15">
      <c r="B686" s="22"/>
      <c r="C686" s="10"/>
      <c r="E686" s="10"/>
      <c r="H686">
        <v>0</v>
      </c>
      <c r="I686" s="10"/>
      <c r="J686">
        <v>0</v>
      </c>
      <c r="K686">
        <v>0</v>
      </c>
      <c r="L686">
        <v>0</v>
      </c>
      <c r="N686">
        <v>0</v>
      </c>
      <c r="O686" t="s">
        <v>36</v>
      </c>
    </row>
    <row r="687" spans="2:15">
      <c r="B687" s="22"/>
      <c r="C687" s="10"/>
      <c r="E687" s="10"/>
      <c r="H687">
        <v>0</v>
      </c>
      <c r="I687" s="10"/>
      <c r="J687">
        <v>0</v>
      </c>
      <c r="K687">
        <v>0</v>
      </c>
      <c r="L687">
        <v>0</v>
      </c>
      <c r="N687">
        <v>0</v>
      </c>
      <c r="O687" t="s">
        <v>35</v>
      </c>
    </row>
    <row r="688" spans="2:15">
      <c r="B688" s="22"/>
      <c r="C688" s="10"/>
      <c r="E688" s="10"/>
      <c r="H688">
        <v>0</v>
      </c>
      <c r="I688" s="10"/>
      <c r="J688">
        <v>0</v>
      </c>
      <c r="K688">
        <v>0</v>
      </c>
      <c r="L688">
        <v>0</v>
      </c>
      <c r="N688">
        <v>0</v>
      </c>
      <c r="O688" t="s">
        <v>34</v>
      </c>
    </row>
    <row r="689" spans="2:15">
      <c r="B689" s="22"/>
      <c r="C689" s="10"/>
      <c r="E689" s="10"/>
      <c r="H689">
        <v>0</v>
      </c>
      <c r="I689" s="10"/>
      <c r="J689">
        <v>0</v>
      </c>
      <c r="K689">
        <v>0</v>
      </c>
      <c r="L689">
        <v>0</v>
      </c>
      <c r="N689">
        <v>0</v>
      </c>
      <c r="O689" t="s">
        <v>26</v>
      </c>
    </row>
    <row r="690" spans="2:15">
      <c r="B690" s="22"/>
      <c r="C690" s="10"/>
      <c r="E690" s="10"/>
      <c r="H690">
        <v>0</v>
      </c>
      <c r="I690" s="10"/>
      <c r="J690">
        <v>0</v>
      </c>
      <c r="K690">
        <v>0</v>
      </c>
      <c r="L690">
        <v>0</v>
      </c>
      <c r="N690">
        <v>0</v>
      </c>
      <c r="O690" t="s">
        <v>36</v>
      </c>
    </row>
    <row r="691" spans="2:15">
      <c r="B691" s="22"/>
      <c r="C691" s="10"/>
      <c r="E691" s="10"/>
      <c r="H691">
        <v>0</v>
      </c>
      <c r="I691" s="10"/>
      <c r="J691">
        <v>0</v>
      </c>
      <c r="K691">
        <v>0</v>
      </c>
      <c r="L691">
        <v>0</v>
      </c>
      <c r="N691">
        <v>0</v>
      </c>
      <c r="O691" t="s">
        <v>35</v>
      </c>
    </row>
    <row r="692" spans="2:15">
      <c r="B692" s="22"/>
      <c r="C692" s="10"/>
      <c r="E692" s="10"/>
      <c r="H692">
        <v>0</v>
      </c>
      <c r="I692" s="10"/>
      <c r="J692">
        <v>0</v>
      </c>
      <c r="K692">
        <v>0</v>
      </c>
      <c r="L692">
        <v>0</v>
      </c>
      <c r="N692">
        <v>0</v>
      </c>
      <c r="O692" t="s">
        <v>34</v>
      </c>
    </row>
    <row r="693" spans="2:15">
      <c r="B693" s="22"/>
      <c r="C693" s="10"/>
      <c r="E693" s="10"/>
      <c r="H693">
        <v>0</v>
      </c>
      <c r="I693" s="10"/>
      <c r="J693">
        <v>0</v>
      </c>
      <c r="K693">
        <v>0</v>
      </c>
      <c r="L693">
        <v>0</v>
      </c>
      <c r="N693">
        <v>0</v>
      </c>
      <c r="O693" t="s">
        <v>26</v>
      </c>
    </row>
    <row r="694" spans="2:15">
      <c r="B694" s="22"/>
      <c r="C694" s="10"/>
      <c r="E694" s="10"/>
      <c r="H694">
        <v>0</v>
      </c>
      <c r="I694" s="10"/>
      <c r="J694">
        <v>0</v>
      </c>
      <c r="K694">
        <v>0</v>
      </c>
      <c r="L694">
        <v>0</v>
      </c>
      <c r="N694">
        <v>0</v>
      </c>
      <c r="O694" t="s">
        <v>36</v>
      </c>
    </row>
    <row r="695" spans="2:15">
      <c r="B695" s="22"/>
      <c r="C695" s="10"/>
      <c r="E695" s="10"/>
      <c r="H695">
        <v>0</v>
      </c>
      <c r="I695" s="10"/>
      <c r="J695">
        <v>0</v>
      </c>
      <c r="K695">
        <v>0</v>
      </c>
      <c r="L695">
        <v>0</v>
      </c>
      <c r="N695">
        <v>0</v>
      </c>
      <c r="O695" t="s">
        <v>35</v>
      </c>
    </row>
    <row r="696" spans="2:15">
      <c r="B696" s="22"/>
      <c r="C696" s="10"/>
      <c r="E696" s="10"/>
      <c r="H696">
        <v>0</v>
      </c>
      <c r="I696" s="10"/>
      <c r="J696">
        <v>0</v>
      </c>
      <c r="K696">
        <v>0</v>
      </c>
      <c r="L696">
        <v>0</v>
      </c>
      <c r="N696">
        <v>0</v>
      </c>
      <c r="O696" t="s">
        <v>34</v>
      </c>
    </row>
    <row r="697" spans="2:15">
      <c r="B697" s="22"/>
      <c r="C697" s="10"/>
      <c r="E697" s="10"/>
      <c r="H697">
        <v>0</v>
      </c>
      <c r="I697" s="10"/>
      <c r="J697">
        <v>0</v>
      </c>
      <c r="K697">
        <v>0</v>
      </c>
      <c r="L697">
        <v>0</v>
      </c>
      <c r="N697">
        <v>0</v>
      </c>
      <c r="O697" t="s">
        <v>26</v>
      </c>
    </row>
    <row r="698" spans="2:15">
      <c r="B698" s="22"/>
      <c r="C698" s="10"/>
      <c r="E698" s="10"/>
      <c r="H698">
        <v>0</v>
      </c>
      <c r="I698" s="10"/>
      <c r="J698">
        <v>0</v>
      </c>
      <c r="K698">
        <v>0</v>
      </c>
      <c r="L698">
        <v>0</v>
      </c>
      <c r="N698">
        <v>0</v>
      </c>
      <c r="O698" t="s">
        <v>36</v>
      </c>
    </row>
    <row r="699" spans="2:15">
      <c r="B699" s="22"/>
      <c r="C699" s="10"/>
      <c r="E699" s="10"/>
      <c r="H699">
        <v>0</v>
      </c>
      <c r="I699" s="10"/>
      <c r="J699">
        <v>0</v>
      </c>
      <c r="K699">
        <v>0</v>
      </c>
      <c r="L699">
        <v>0</v>
      </c>
      <c r="N699">
        <v>0</v>
      </c>
      <c r="O699" t="s">
        <v>35</v>
      </c>
    </row>
    <row r="700" spans="2:15">
      <c r="B700" s="22"/>
      <c r="C700" s="10"/>
      <c r="E700" s="10"/>
      <c r="H700">
        <v>0</v>
      </c>
      <c r="I700" s="10"/>
      <c r="J700">
        <v>0</v>
      </c>
      <c r="K700">
        <v>0</v>
      </c>
      <c r="L700">
        <v>0</v>
      </c>
      <c r="N700">
        <v>0</v>
      </c>
      <c r="O700" t="s">
        <v>34</v>
      </c>
    </row>
    <row r="701" spans="2:15">
      <c r="B701" s="22"/>
      <c r="C701" s="10"/>
      <c r="E701" s="10"/>
      <c r="H701">
        <v>0</v>
      </c>
      <c r="I701" s="10"/>
      <c r="J701">
        <v>0</v>
      </c>
      <c r="K701">
        <v>0</v>
      </c>
      <c r="L701">
        <v>0</v>
      </c>
      <c r="N701">
        <v>0</v>
      </c>
      <c r="O701" t="s">
        <v>26</v>
      </c>
    </row>
    <row r="702" spans="2:15">
      <c r="B702" s="22"/>
      <c r="C702" s="10"/>
      <c r="E702" s="10"/>
      <c r="H702">
        <v>0</v>
      </c>
      <c r="I702" s="10"/>
      <c r="J702">
        <v>0</v>
      </c>
      <c r="K702">
        <v>0</v>
      </c>
      <c r="L702">
        <v>0</v>
      </c>
      <c r="N702">
        <v>0</v>
      </c>
      <c r="O702" t="s">
        <v>36</v>
      </c>
    </row>
    <row r="703" spans="2:15">
      <c r="B703" s="22"/>
      <c r="C703" s="10"/>
      <c r="E703" s="10"/>
      <c r="H703">
        <v>0</v>
      </c>
      <c r="I703" s="10"/>
      <c r="J703">
        <v>0</v>
      </c>
      <c r="K703">
        <v>0</v>
      </c>
      <c r="L703">
        <v>0</v>
      </c>
      <c r="N703">
        <v>0</v>
      </c>
      <c r="O703" t="s">
        <v>35</v>
      </c>
    </row>
    <row r="704" spans="2:15">
      <c r="B704" s="22"/>
      <c r="C704" s="10"/>
      <c r="E704" s="10"/>
      <c r="H704">
        <v>0</v>
      </c>
      <c r="I704" s="10"/>
      <c r="J704">
        <v>0</v>
      </c>
      <c r="K704">
        <v>0</v>
      </c>
      <c r="L704">
        <v>0</v>
      </c>
      <c r="N704">
        <v>0</v>
      </c>
      <c r="O704" t="s">
        <v>34</v>
      </c>
    </row>
    <row r="705" spans="2:15">
      <c r="B705" s="22"/>
      <c r="C705" s="10"/>
      <c r="E705" s="10"/>
      <c r="H705">
        <v>0</v>
      </c>
      <c r="I705" s="10"/>
      <c r="J705">
        <v>0</v>
      </c>
      <c r="K705">
        <v>0</v>
      </c>
      <c r="L705">
        <v>0</v>
      </c>
      <c r="N705">
        <v>0</v>
      </c>
      <c r="O705" t="s">
        <v>26</v>
      </c>
    </row>
    <row r="706" spans="2:15">
      <c r="B706" s="22"/>
      <c r="C706" s="10"/>
      <c r="E706" s="10"/>
      <c r="H706">
        <v>0</v>
      </c>
      <c r="I706" s="10"/>
      <c r="J706">
        <v>0</v>
      </c>
      <c r="K706">
        <v>0</v>
      </c>
      <c r="L706">
        <v>0</v>
      </c>
      <c r="N706">
        <v>0</v>
      </c>
      <c r="O706" t="s">
        <v>36</v>
      </c>
    </row>
    <row r="707" spans="2:15">
      <c r="B707" s="22"/>
      <c r="C707" s="10"/>
      <c r="E707" s="10"/>
      <c r="H707">
        <v>0</v>
      </c>
      <c r="I707" s="10"/>
      <c r="J707">
        <v>0</v>
      </c>
      <c r="K707">
        <v>0</v>
      </c>
      <c r="L707">
        <v>0</v>
      </c>
      <c r="N707">
        <v>0</v>
      </c>
      <c r="O707" t="s">
        <v>35</v>
      </c>
    </row>
    <row r="708" spans="2:15">
      <c r="B708" s="22"/>
      <c r="C708" s="10"/>
      <c r="E708" s="10"/>
      <c r="H708">
        <v>0</v>
      </c>
      <c r="I708" s="10"/>
      <c r="J708">
        <v>0</v>
      </c>
      <c r="K708">
        <v>0</v>
      </c>
      <c r="L708">
        <v>0</v>
      </c>
      <c r="N708">
        <v>0</v>
      </c>
      <c r="O708" t="s">
        <v>34</v>
      </c>
    </row>
    <row r="709" spans="2:15">
      <c r="B709" s="22"/>
      <c r="C709" s="10"/>
      <c r="E709" s="10"/>
      <c r="H709">
        <v>0</v>
      </c>
      <c r="I709" s="10"/>
      <c r="J709">
        <v>0</v>
      </c>
      <c r="K709">
        <v>0</v>
      </c>
      <c r="L709">
        <v>0</v>
      </c>
      <c r="N709">
        <v>0</v>
      </c>
      <c r="O709" t="s">
        <v>26</v>
      </c>
    </row>
    <row r="710" spans="2:15">
      <c r="B710" s="22"/>
      <c r="C710" s="10"/>
      <c r="E710" s="10"/>
      <c r="H710">
        <v>0</v>
      </c>
      <c r="I710" s="10"/>
      <c r="J710">
        <v>0</v>
      </c>
      <c r="K710">
        <v>0</v>
      </c>
      <c r="L710">
        <v>0</v>
      </c>
      <c r="N710">
        <v>0</v>
      </c>
      <c r="O710" t="s">
        <v>36</v>
      </c>
    </row>
    <row r="711" spans="2:15">
      <c r="B711" s="22"/>
      <c r="C711" s="10"/>
      <c r="E711" s="10"/>
      <c r="H711">
        <v>0</v>
      </c>
      <c r="I711" s="10"/>
      <c r="J711">
        <v>0</v>
      </c>
      <c r="K711">
        <v>0</v>
      </c>
      <c r="L711">
        <v>0</v>
      </c>
      <c r="N711">
        <v>0</v>
      </c>
      <c r="O711" t="s">
        <v>35</v>
      </c>
    </row>
    <row r="712" spans="2:15">
      <c r="B712" s="22"/>
      <c r="C712" s="10"/>
      <c r="E712" s="10"/>
      <c r="H712">
        <v>0</v>
      </c>
      <c r="I712" s="10"/>
      <c r="J712">
        <v>0</v>
      </c>
      <c r="K712">
        <v>0</v>
      </c>
      <c r="L712">
        <v>0</v>
      </c>
      <c r="N712">
        <v>0</v>
      </c>
      <c r="O712" t="s">
        <v>34</v>
      </c>
    </row>
    <row r="713" spans="2:15">
      <c r="B713" s="22"/>
      <c r="C713" s="10"/>
      <c r="E713" s="10"/>
      <c r="H713">
        <v>0</v>
      </c>
      <c r="I713" s="10"/>
      <c r="J713">
        <v>0</v>
      </c>
      <c r="K713">
        <v>0</v>
      </c>
      <c r="L713">
        <v>0</v>
      </c>
      <c r="N713">
        <v>0</v>
      </c>
      <c r="O713" t="s">
        <v>26</v>
      </c>
    </row>
    <row r="714" spans="2:15">
      <c r="B714" s="22"/>
      <c r="C714" s="10"/>
      <c r="E714" s="10"/>
      <c r="H714">
        <v>0</v>
      </c>
      <c r="I714" s="10"/>
      <c r="J714">
        <v>0</v>
      </c>
      <c r="K714">
        <v>0</v>
      </c>
      <c r="L714">
        <v>0</v>
      </c>
      <c r="N714">
        <v>0</v>
      </c>
      <c r="O714" t="s">
        <v>36</v>
      </c>
    </row>
    <row r="715" spans="2:15">
      <c r="B715" s="22"/>
      <c r="C715" s="10"/>
      <c r="E715" s="10"/>
      <c r="H715">
        <v>0</v>
      </c>
      <c r="I715" s="10"/>
      <c r="J715">
        <v>0</v>
      </c>
      <c r="K715">
        <v>0</v>
      </c>
      <c r="L715">
        <v>0</v>
      </c>
      <c r="N715">
        <v>0</v>
      </c>
      <c r="O715" t="s">
        <v>35</v>
      </c>
    </row>
    <row r="716" spans="2:15">
      <c r="B716" s="22"/>
      <c r="C716" s="10"/>
      <c r="E716" s="10"/>
      <c r="H716">
        <v>0</v>
      </c>
      <c r="I716" s="10"/>
      <c r="J716">
        <v>0</v>
      </c>
      <c r="K716">
        <v>0</v>
      </c>
      <c r="L716">
        <v>0</v>
      </c>
      <c r="N716">
        <v>0</v>
      </c>
      <c r="O716" t="s">
        <v>34</v>
      </c>
    </row>
    <row r="717" spans="2:15">
      <c r="B717" s="22"/>
      <c r="C717" s="10"/>
      <c r="E717" s="10"/>
      <c r="H717">
        <v>0</v>
      </c>
      <c r="I717" s="10"/>
      <c r="J717">
        <v>0</v>
      </c>
      <c r="K717">
        <v>0</v>
      </c>
      <c r="L717">
        <v>0</v>
      </c>
      <c r="N717">
        <v>0</v>
      </c>
      <c r="O717" t="s">
        <v>26</v>
      </c>
    </row>
    <row r="718" spans="2:15">
      <c r="B718" s="22"/>
      <c r="C718" s="10"/>
      <c r="E718" s="10"/>
      <c r="H718">
        <v>0</v>
      </c>
      <c r="I718" s="10"/>
      <c r="J718">
        <v>0</v>
      </c>
      <c r="K718">
        <v>0</v>
      </c>
      <c r="L718">
        <v>0</v>
      </c>
      <c r="N718">
        <v>0</v>
      </c>
      <c r="O718" t="s">
        <v>36</v>
      </c>
    </row>
    <row r="719" spans="2:15">
      <c r="B719" s="22"/>
      <c r="C719" s="10"/>
      <c r="E719" s="10"/>
      <c r="H719">
        <v>0</v>
      </c>
      <c r="I719" s="10"/>
      <c r="J719">
        <v>0</v>
      </c>
      <c r="K719">
        <v>0</v>
      </c>
      <c r="L719">
        <v>0</v>
      </c>
      <c r="N719">
        <v>0</v>
      </c>
      <c r="O719" t="s">
        <v>35</v>
      </c>
    </row>
    <row r="720" spans="2:15">
      <c r="B720" s="22"/>
      <c r="C720" s="10"/>
      <c r="E720" s="10"/>
      <c r="H720">
        <v>0</v>
      </c>
      <c r="I720" s="10"/>
      <c r="J720">
        <v>0</v>
      </c>
      <c r="K720">
        <v>0</v>
      </c>
      <c r="L720">
        <v>0</v>
      </c>
      <c r="N720">
        <v>0</v>
      </c>
      <c r="O720" t="s">
        <v>34</v>
      </c>
    </row>
    <row r="721" spans="2:15">
      <c r="B721" s="22"/>
      <c r="C721" s="10"/>
      <c r="E721" s="10"/>
      <c r="H721">
        <v>0</v>
      </c>
      <c r="I721" s="10"/>
      <c r="J721">
        <v>0</v>
      </c>
      <c r="K721">
        <v>0</v>
      </c>
      <c r="L721">
        <v>0</v>
      </c>
      <c r="N721">
        <v>0</v>
      </c>
      <c r="O721" t="s">
        <v>26</v>
      </c>
    </row>
    <row r="722" spans="2:15">
      <c r="B722" s="22"/>
      <c r="C722" s="10"/>
      <c r="E722" s="10"/>
      <c r="H722">
        <v>0</v>
      </c>
      <c r="I722" s="10"/>
      <c r="J722">
        <v>0</v>
      </c>
      <c r="K722">
        <v>0</v>
      </c>
      <c r="L722">
        <v>0</v>
      </c>
      <c r="N722">
        <v>0</v>
      </c>
      <c r="O722" t="s">
        <v>36</v>
      </c>
    </row>
    <row r="723" spans="2:15">
      <c r="B723" s="22"/>
      <c r="C723" s="10"/>
      <c r="E723" s="10"/>
      <c r="H723">
        <v>0</v>
      </c>
      <c r="I723" s="10"/>
      <c r="J723">
        <v>0</v>
      </c>
      <c r="K723">
        <v>0</v>
      </c>
      <c r="L723">
        <v>0</v>
      </c>
      <c r="N723">
        <v>0</v>
      </c>
      <c r="O723" t="s">
        <v>35</v>
      </c>
    </row>
    <row r="724" spans="2:15">
      <c r="B724" s="22"/>
      <c r="C724" s="10"/>
      <c r="E724" s="10"/>
      <c r="H724">
        <v>0</v>
      </c>
      <c r="I724" s="10"/>
      <c r="J724">
        <v>0</v>
      </c>
      <c r="K724">
        <v>0</v>
      </c>
      <c r="L724">
        <v>0</v>
      </c>
      <c r="N724">
        <v>0</v>
      </c>
      <c r="O724" t="s">
        <v>34</v>
      </c>
    </row>
    <row r="725" spans="2:15">
      <c r="B725" s="22"/>
      <c r="C725" s="10"/>
      <c r="E725" s="10"/>
      <c r="H725">
        <v>0</v>
      </c>
      <c r="I725" s="10"/>
      <c r="J725">
        <v>0</v>
      </c>
      <c r="K725">
        <v>0</v>
      </c>
      <c r="L725">
        <v>0</v>
      </c>
      <c r="N725">
        <v>0</v>
      </c>
      <c r="O725" t="s">
        <v>26</v>
      </c>
    </row>
    <row r="726" spans="2:15">
      <c r="B726" s="22"/>
      <c r="C726" s="10"/>
      <c r="E726" s="10"/>
      <c r="H726">
        <v>0</v>
      </c>
      <c r="I726" s="10"/>
      <c r="J726">
        <v>0</v>
      </c>
      <c r="K726">
        <v>0</v>
      </c>
      <c r="L726">
        <v>0</v>
      </c>
      <c r="N726">
        <v>0</v>
      </c>
      <c r="O726" t="s">
        <v>36</v>
      </c>
    </row>
    <row r="727" spans="2:15">
      <c r="B727" s="22"/>
      <c r="C727" s="10"/>
      <c r="E727" s="10"/>
      <c r="H727">
        <v>0</v>
      </c>
      <c r="I727" s="10"/>
      <c r="J727">
        <v>0</v>
      </c>
      <c r="K727">
        <v>0</v>
      </c>
      <c r="L727">
        <v>0</v>
      </c>
      <c r="N727">
        <v>0</v>
      </c>
      <c r="O727" t="s">
        <v>35</v>
      </c>
    </row>
    <row r="728" spans="2:15">
      <c r="B728" s="22"/>
      <c r="C728" s="10"/>
      <c r="E728" s="10"/>
      <c r="H728">
        <v>0</v>
      </c>
      <c r="I728" s="10"/>
      <c r="J728">
        <v>0</v>
      </c>
      <c r="K728">
        <v>0</v>
      </c>
      <c r="L728">
        <v>0</v>
      </c>
      <c r="N728">
        <v>0</v>
      </c>
      <c r="O728" t="s">
        <v>34</v>
      </c>
    </row>
    <row r="729" spans="2:15">
      <c r="B729" s="22"/>
      <c r="C729" s="10"/>
      <c r="E729" s="10"/>
      <c r="H729">
        <v>0</v>
      </c>
      <c r="I729" s="10"/>
      <c r="J729">
        <v>0</v>
      </c>
      <c r="K729">
        <v>0</v>
      </c>
      <c r="L729">
        <v>0</v>
      </c>
      <c r="N729">
        <v>0</v>
      </c>
      <c r="O729" t="s">
        <v>26</v>
      </c>
    </row>
    <row r="730" spans="2:15">
      <c r="B730" s="22"/>
      <c r="C730" s="10"/>
      <c r="E730" s="10"/>
      <c r="H730">
        <v>0</v>
      </c>
      <c r="I730" s="10"/>
      <c r="J730">
        <v>0</v>
      </c>
      <c r="K730">
        <v>0</v>
      </c>
      <c r="L730">
        <v>0</v>
      </c>
      <c r="N730">
        <v>0</v>
      </c>
      <c r="O730" t="s">
        <v>36</v>
      </c>
    </row>
    <row r="731" spans="2:15">
      <c r="B731" s="22"/>
      <c r="C731" s="10"/>
      <c r="E731" s="10"/>
      <c r="H731">
        <v>0</v>
      </c>
      <c r="I731" s="10"/>
      <c r="J731">
        <v>0</v>
      </c>
      <c r="K731">
        <v>0</v>
      </c>
      <c r="L731">
        <v>0</v>
      </c>
      <c r="N731">
        <v>0</v>
      </c>
      <c r="O731" t="s">
        <v>35</v>
      </c>
    </row>
    <row r="732" spans="2:15">
      <c r="B732" s="22"/>
      <c r="C732" s="10"/>
      <c r="E732" s="10"/>
      <c r="H732">
        <v>0</v>
      </c>
      <c r="I732" s="10"/>
      <c r="J732">
        <v>0</v>
      </c>
      <c r="K732">
        <v>0</v>
      </c>
      <c r="L732">
        <v>0</v>
      </c>
      <c r="N732">
        <v>0</v>
      </c>
      <c r="O732" t="s">
        <v>34</v>
      </c>
    </row>
    <row r="733" spans="2:15">
      <c r="B733" s="22"/>
      <c r="C733" s="10"/>
      <c r="E733" s="10"/>
      <c r="H733">
        <v>0</v>
      </c>
      <c r="I733" s="10"/>
      <c r="J733">
        <v>0</v>
      </c>
      <c r="K733">
        <v>0</v>
      </c>
      <c r="L733">
        <v>0</v>
      </c>
      <c r="N733">
        <v>0</v>
      </c>
      <c r="O733" t="s">
        <v>26</v>
      </c>
    </row>
    <row r="734" spans="2:15">
      <c r="B734" s="22"/>
      <c r="C734" s="10"/>
      <c r="E734" s="10"/>
      <c r="H734">
        <v>0</v>
      </c>
      <c r="I734" s="10"/>
      <c r="J734">
        <v>0</v>
      </c>
      <c r="K734">
        <v>0</v>
      </c>
      <c r="L734">
        <v>0</v>
      </c>
      <c r="N734">
        <v>0</v>
      </c>
      <c r="O734" t="s">
        <v>36</v>
      </c>
    </row>
    <row r="735" spans="2:15">
      <c r="B735" s="22"/>
      <c r="C735" s="10"/>
      <c r="E735" s="10"/>
      <c r="H735">
        <v>0</v>
      </c>
      <c r="I735" s="10"/>
      <c r="J735">
        <v>0</v>
      </c>
      <c r="K735">
        <v>0</v>
      </c>
      <c r="L735">
        <v>0</v>
      </c>
      <c r="N735">
        <v>0</v>
      </c>
      <c r="O735" t="s">
        <v>35</v>
      </c>
    </row>
    <row r="736" spans="2:15">
      <c r="B736" s="22"/>
      <c r="C736" s="10"/>
      <c r="E736" s="10"/>
      <c r="H736">
        <v>0</v>
      </c>
      <c r="I736" s="10"/>
      <c r="J736">
        <v>0</v>
      </c>
      <c r="K736">
        <v>0</v>
      </c>
      <c r="L736">
        <v>0</v>
      </c>
      <c r="N736">
        <v>0</v>
      </c>
      <c r="O736" t="s">
        <v>34</v>
      </c>
    </row>
    <row r="737" spans="2:15">
      <c r="B737" s="22"/>
      <c r="C737" s="10"/>
      <c r="E737" s="10"/>
      <c r="H737">
        <v>0</v>
      </c>
      <c r="I737" s="10"/>
      <c r="J737">
        <v>0</v>
      </c>
      <c r="K737">
        <v>0</v>
      </c>
      <c r="L737">
        <v>0</v>
      </c>
      <c r="N737">
        <v>0</v>
      </c>
      <c r="O737" t="s">
        <v>26</v>
      </c>
    </row>
    <row r="738" spans="2:15">
      <c r="B738" s="22"/>
      <c r="C738" s="10"/>
      <c r="E738" s="10"/>
      <c r="H738">
        <v>0</v>
      </c>
      <c r="I738" s="10"/>
      <c r="J738">
        <v>0</v>
      </c>
      <c r="K738">
        <v>0</v>
      </c>
      <c r="L738">
        <v>0</v>
      </c>
      <c r="N738">
        <v>0</v>
      </c>
      <c r="O738" t="s">
        <v>36</v>
      </c>
    </row>
    <row r="739" spans="2:15">
      <c r="B739" s="22"/>
      <c r="C739" s="10"/>
      <c r="E739" s="10"/>
      <c r="H739">
        <v>0</v>
      </c>
      <c r="I739" s="10"/>
      <c r="J739">
        <v>0</v>
      </c>
      <c r="K739">
        <v>0</v>
      </c>
      <c r="L739">
        <v>0</v>
      </c>
      <c r="N739">
        <v>0</v>
      </c>
      <c r="O739" t="s">
        <v>35</v>
      </c>
    </row>
    <row r="740" spans="2:15">
      <c r="B740" s="22"/>
      <c r="C740" s="10"/>
      <c r="E740" s="10"/>
      <c r="H740">
        <v>0</v>
      </c>
      <c r="I740" s="10"/>
      <c r="J740">
        <v>0</v>
      </c>
      <c r="K740">
        <v>0</v>
      </c>
      <c r="L740">
        <v>0</v>
      </c>
      <c r="N740">
        <v>0</v>
      </c>
      <c r="O740" t="s">
        <v>34</v>
      </c>
    </row>
    <row r="741" spans="2:15">
      <c r="B741" s="22"/>
      <c r="C741" s="10"/>
      <c r="E741" s="10"/>
      <c r="H741">
        <v>0</v>
      </c>
      <c r="I741" s="10"/>
      <c r="J741">
        <v>0</v>
      </c>
      <c r="K741">
        <v>0</v>
      </c>
      <c r="L741">
        <v>0</v>
      </c>
      <c r="N741">
        <v>0</v>
      </c>
      <c r="O741" t="s">
        <v>26</v>
      </c>
    </row>
    <row r="742" spans="2:15">
      <c r="B742" s="22"/>
      <c r="C742" s="10"/>
      <c r="E742" s="10"/>
      <c r="H742">
        <v>0</v>
      </c>
      <c r="I742" s="10"/>
      <c r="J742">
        <v>0</v>
      </c>
      <c r="K742">
        <v>0</v>
      </c>
      <c r="L742">
        <v>0</v>
      </c>
      <c r="N742">
        <v>0</v>
      </c>
      <c r="O742" t="s">
        <v>36</v>
      </c>
    </row>
    <row r="743" spans="2:15">
      <c r="B743" s="22"/>
      <c r="C743" s="10"/>
      <c r="E743" s="10"/>
      <c r="H743">
        <v>0</v>
      </c>
      <c r="I743" s="10"/>
      <c r="J743">
        <v>0</v>
      </c>
      <c r="K743">
        <v>0</v>
      </c>
      <c r="L743">
        <v>0</v>
      </c>
      <c r="N743">
        <v>0</v>
      </c>
      <c r="O743" t="s">
        <v>35</v>
      </c>
    </row>
    <row r="744" spans="2:15">
      <c r="B744" s="22"/>
      <c r="C744" s="10"/>
      <c r="E744" s="10"/>
      <c r="H744">
        <v>0</v>
      </c>
      <c r="I744" s="10"/>
      <c r="J744">
        <v>0</v>
      </c>
      <c r="K744">
        <v>0</v>
      </c>
      <c r="L744">
        <v>0</v>
      </c>
      <c r="N744">
        <v>0</v>
      </c>
      <c r="O744" t="s">
        <v>34</v>
      </c>
    </row>
    <row r="745" spans="2:15">
      <c r="B745" s="22"/>
      <c r="C745" s="10"/>
      <c r="E745" s="10"/>
      <c r="H745">
        <v>0</v>
      </c>
      <c r="I745" s="10"/>
      <c r="J745">
        <v>0</v>
      </c>
      <c r="K745">
        <v>0</v>
      </c>
      <c r="L745">
        <v>0</v>
      </c>
      <c r="N745">
        <v>0</v>
      </c>
      <c r="O745" t="s">
        <v>26</v>
      </c>
    </row>
    <row r="746" spans="2:15">
      <c r="B746" s="22"/>
      <c r="C746" s="10"/>
      <c r="E746" s="10"/>
      <c r="H746">
        <v>0</v>
      </c>
      <c r="I746" s="10"/>
      <c r="J746">
        <v>0</v>
      </c>
      <c r="K746">
        <v>0</v>
      </c>
      <c r="L746">
        <v>0</v>
      </c>
      <c r="N746">
        <v>0</v>
      </c>
      <c r="O746" t="s">
        <v>36</v>
      </c>
    </row>
    <row r="747" spans="2:15">
      <c r="B747" s="22"/>
      <c r="C747" s="10"/>
      <c r="E747" s="10"/>
      <c r="H747">
        <v>0</v>
      </c>
      <c r="I747" s="10"/>
      <c r="J747">
        <v>0</v>
      </c>
      <c r="K747">
        <v>0</v>
      </c>
      <c r="L747">
        <v>0</v>
      </c>
      <c r="N747">
        <v>0</v>
      </c>
      <c r="O747" t="s">
        <v>35</v>
      </c>
    </row>
    <row r="748" spans="2:15">
      <c r="B748" s="22"/>
      <c r="C748" s="10"/>
      <c r="E748" s="10"/>
      <c r="H748">
        <v>0</v>
      </c>
      <c r="I748" s="10"/>
      <c r="J748">
        <v>0</v>
      </c>
      <c r="K748">
        <v>0</v>
      </c>
      <c r="L748">
        <v>0</v>
      </c>
      <c r="N748">
        <v>0</v>
      </c>
      <c r="O748" t="s">
        <v>34</v>
      </c>
    </row>
    <row r="749" spans="2:15">
      <c r="B749" s="22"/>
      <c r="C749" s="10"/>
      <c r="E749" s="10"/>
      <c r="H749">
        <v>0</v>
      </c>
      <c r="I749" s="10"/>
      <c r="J749">
        <v>0</v>
      </c>
      <c r="K749">
        <v>0</v>
      </c>
      <c r="L749">
        <v>0</v>
      </c>
      <c r="N749">
        <v>0</v>
      </c>
      <c r="O749" t="s">
        <v>26</v>
      </c>
    </row>
    <row r="750" spans="2:15">
      <c r="B750" s="22"/>
      <c r="C750" s="10"/>
      <c r="E750" s="10"/>
      <c r="H750">
        <v>0</v>
      </c>
      <c r="I750" s="10"/>
      <c r="J750">
        <v>0</v>
      </c>
      <c r="K750">
        <v>0</v>
      </c>
      <c r="L750">
        <v>0</v>
      </c>
      <c r="N750">
        <v>0</v>
      </c>
      <c r="O750" t="s">
        <v>36</v>
      </c>
    </row>
    <row r="751" spans="2:15">
      <c r="B751" s="22"/>
      <c r="C751" s="10"/>
      <c r="E751" s="10"/>
      <c r="H751">
        <v>0</v>
      </c>
      <c r="I751" s="10"/>
      <c r="J751">
        <v>0</v>
      </c>
      <c r="K751">
        <v>0</v>
      </c>
      <c r="L751">
        <v>0</v>
      </c>
      <c r="N751">
        <v>0</v>
      </c>
      <c r="O751" t="s">
        <v>35</v>
      </c>
    </row>
    <row r="752" spans="2:15">
      <c r="B752" s="22"/>
      <c r="C752" s="10"/>
      <c r="E752" s="10"/>
      <c r="H752">
        <v>0</v>
      </c>
      <c r="I752" s="10"/>
      <c r="J752">
        <v>0</v>
      </c>
      <c r="K752">
        <v>0</v>
      </c>
      <c r="L752">
        <v>0</v>
      </c>
      <c r="N752">
        <v>0</v>
      </c>
      <c r="O752" t="s">
        <v>34</v>
      </c>
    </row>
    <row r="753" spans="2:15">
      <c r="B753" s="22"/>
      <c r="C753" s="10"/>
      <c r="E753" s="10"/>
      <c r="H753">
        <v>0</v>
      </c>
      <c r="I753" s="10"/>
      <c r="J753">
        <v>0</v>
      </c>
      <c r="K753">
        <v>0</v>
      </c>
      <c r="L753">
        <v>0</v>
      </c>
      <c r="N753">
        <v>0</v>
      </c>
      <c r="O753" t="s">
        <v>26</v>
      </c>
    </row>
    <row r="754" spans="2:15">
      <c r="B754" s="22"/>
      <c r="C754" s="10"/>
      <c r="E754" s="10"/>
      <c r="H754">
        <v>0</v>
      </c>
      <c r="I754" s="10"/>
      <c r="J754">
        <v>0</v>
      </c>
      <c r="K754">
        <v>0</v>
      </c>
      <c r="L754">
        <v>0</v>
      </c>
      <c r="N754">
        <v>0</v>
      </c>
      <c r="O754" t="s">
        <v>36</v>
      </c>
    </row>
    <row r="755" spans="2:15">
      <c r="B755" s="22"/>
      <c r="C755" s="10"/>
      <c r="E755" s="10"/>
      <c r="H755">
        <v>0</v>
      </c>
      <c r="I755" s="10"/>
      <c r="J755">
        <v>0</v>
      </c>
      <c r="K755">
        <v>0</v>
      </c>
      <c r="L755">
        <v>0</v>
      </c>
      <c r="N755">
        <v>0</v>
      </c>
      <c r="O755" t="s">
        <v>35</v>
      </c>
    </row>
    <row r="756" spans="2:15">
      <c r="B756" s="22"/>
      <c r="C756" s="10"/>
      <c r="E756" s="10"/>
      <c r="H756">
        <v>0</v>
      </c>
      <c r="I756" s="10"/>
      <c r="J756">
        <v>0</v>
      </c>
      <c r="K756">
        <v>0</v>
      </c>
      <c r="L756">
        <v>0</v>
      </c>
      <c r="N756">
        <v>0</v>
      </c>
      <c r="O756" t="s">
        <v>34</v>
      </c>
    </row>
    <row r="757" spans="2:15">
      <c r="B757" s="22"/>
      <c r="C757" s="10"/>
      <c r="E757" s="10"/>
      <c r="H757">
        <v>0</v>
      </c>
      <c r="I757" s="10"/>
      <c r="J757">
        <v>0</v>
      </c>
      <c r="K757">
        <v>0</v>
      </c>
      <c r="L757">
        <v>0</v>
      </c>
      <c r="N757">
        <v>0</v>
      </c>
      <c r="O757" t="s">
        <v>26</v>
      </c>
    </row>
    <row r="758" spans="2:15">
      <c r="B758" s="22"/>
      <c r="C758" s="10"/>
      <c r="E758" s="10"/>
      <c r="H758">
        <v>0</v>
      </c>
      <c r="I758" s="10"/>
      <c r="J758">
        <v>0</v>
      </c>
      <c r="K758">
        <v>0</v>
      </c>
      <c r="L758">
        <v>0</v>
      </c>
      <c r="N758">
        <v>0</v>
      </c>
      <c r="O758" t="s">
        <v>36</v>
      </c>
    </row>
    <row r="759" spans="2:15">
      <c r="B759" s="22"/>
      <c r="C759" s="10"/>
      <c r="E759" s="10"/>
      <c r="H759">
        <v>0</v>
      </c>
      <c r="I759" s="10"/>
      <c r="J759">
        <v>0</v>
      </c>
      <c r="K759">
        <v>0</v>
      </c>
      <c r="L759">
        <v>0</v>
      </c>
      <c r="N759">
        <v>0</v>
      </c>
      <c r="O759" t="s">
        <v>35</v>
      </c>
    </row>
    <row r="760" spans="2:15">
      <c r="B760" s="22"/>
      <c r="C760" s="10"/>
      <c r="E760" s="10"/>
      <c r="H760">
        <v>0</v>
      </c>
      <c r="I760" s="10"/>
      <c r="J760">
        <v>0</v>
      </c>
      <c r="K760">
        <v>0</v>
      </c>
      <c r="L760">
        <v>0</v>
      </c>
      <c r="N760">
        <v>0</v>
      </c>
      <c r="O760" t="s">
        <v>34</v>
      </c>
    </row>
    <row r="761" spans="2:15">
      <c r="B761" s="22"/>
      <c r="C761" s="10"/>
      <c r="E761" s="10"/>
      <c r="H761">
        <v>0</v>
      </c>
      <c r="I761" s="10"/>
      <c r="J761">
        <v>0</v>
      </c>
      <c r="K761">
        <v>0</v>
      </c>
      <c r="L761">
        <v>0</v>
      </c>
      <c r="N761">
        <v>0</v>
      </c>
      <c r="O761" t="s">
        <v>26</v>
      </c>
    </row>
    <row r="762" spans="2:15">
      <c r="B762" s="22"/>
      <c r="C762" s="10"/>
      <c r="E762" s="10"/>
      <c r="H762">
        <v>0</v>
      </c>
      <c r="I762" s="10"/>
      <c r="J762">
        <v>0</v>
      </c>
      <c r="K762">
        <v>0</v>
      </c>
      <c r="L762">
        <v>0</v>
      </c>
      <c r="N762">
        <v>0</v>
      </c>
      <c r="O762" t="s">
        <v>36</v>
      </c>
    </row>
    <row r="763" spans="2:15">
      <c r="B763" s="22"/>
      <c r="C763" s="10"/>
      <c r="E763" s="10"/>
      <c r="H763">
        <v>0</v>
      </c>
      <c r="I763" s="10"/>
      <c r="J763">
        <v>0</v>
      </c>
      <c r="K763">
        <v>0</v>
      </c>
      <c r="L763">
        <v>0</v>
      </c>
      <c r="N763">
        <v>0</v>
      </c>
      <c r="O763" t="s">
        <v>35</v>
      </c>
    </row>
    <row r="764" spans="2:15">
      <c r="B764" s="22"/>
      <c r="C764" s="10"/>
      <c r="E764" s="10"/>
      <c r="H764">
        <v>0</v>
      </c>
      <c r="I764" s="10"/>
      <c r="J764">
        <v>0</v>
      </c>
      <c r="K764">
        <v>0</v>
      </c>
      <c r="L764">
        <v>0</v>
      </c>
      <c r="N764">
        <v>0</v>
      </c>
      <c r="O764" t="s">
        <v>34</v>
      </c>
    </row>
    <row r="765" spans="2:15">
      <c r="B765" s="22"/>
      <c r="C765" s="10"/>
      <c r="E765" s="10"/>
      <c r="H765">
        <v>0</v>
      </c>
      <c r="I765" s="10"/>
      <c r="J765">
        <v>0</v>
      </c>
      <c r="K765">
        <v>0</v>
      </c>
      <c r="L765">
        <v>0</v>
      </c>
      <c r="N765">
        <v>0</v>
      </c>
      <c r="O765" t="s">
        <v>26</v>
      </c>
    </row>
    <row r="766" spans="2:15">
      <c r="B766" s="22"/>
      <c r="C766" s="10"/>
      <c r="E766" s="10"/>
      <c r="H766">
        <v>0</v>
      </c>
      <c r="I766" s="10"/>
      <c r="J766">
        <v>0</v>
      </c>
      <c r="K766">
        <v>0</v>
      </c>
      <c r="L766">
        <v>0</v>
      </c>
      <c r="N766">
        <v>0</v>
      </c>
      <c r="O766" t="s">
        <v>36</v>
      </c>
    </row>
    <row r="767" spans="2:15">
      <c r="B767" s="22"/>
      <c r="C767" s="10"/>
      <c r="E767" s="10"/>
      <c r="H767">
        <v>0</v>
      </c>
      <c r="I767" s="10"/>
      <c r="J767">
        <v>0</v>
      </c>
      <c r="K767">
        <v>0</v>
      </c>
      <c r="L767">
        <v>0</v>
      </c>
      <c r="N767">
        <v>0</v>
      </c>
      <c r="O767" t="s">
        <v>35</v>
      </c>
    </row>
    <row r="768" spans="2:15">
      <c r="B768" s="22"/>
      <c r="C768" s="10"/>
      <c r="E768" s="10"/>
      <c r="H768">
        <v>0</v>
      </c>
      <c r="I768" s="10"/>
      <c r="J768">
        <v>0</v>
      </c>
      <c r="K768">
        <v>0</v>
      </c>
      <c r="L768">
        <v>0</v>
      </c>
      <c r="N768">
        <v>0</v>
      </c>
      <c r="O768" t="s">
        <v>34</v>
      </c>
    </row>
    <row r="769" spans="2:15">
      <c r="B769" s="22"/>
      <c r="C769" s="10"/>
      <c r="E769" s="10"/>
      <c r="H769">
        <v>0</v>
      </c>
      <c r="I769" s="10"/>
      <c r="J769">
        <v>0</v>
      </c>
      <c r="K769">
        <v>0</v>
      </c>
      <c r="L769">
        <v>0</v>
      </c>
      <c r="N769">
        <v>0</v>
      </c>
      <c r="O769" t="s">
        <v>26</v>
      </c>
    </row>
    <row r="770" spans="2:15">
      <c r="B770" s="22"/>
      <c r="C770" s="10"/>
      <c r="E770" s="10"/>
      <c r="H770">
        <v>0</v>
      </c>
      <c r="I770" s="10"/>
      <c r="J770">
        <v>0</v>
      </c>
      <c r="K770">
        <v>0</v>
      </c>
      <c r="L770">
        <v>0</v>
      </c>
      <c r="N770">
        <v>0</v>
      </c>
      <c r="O770" t="s">
        <v>36</v>
      </c>
    </row>
    <row r="771" spans="2:15">
      <c r="B771" s="22"/>
      <c r="C771" s="10"/>
      <c r="E771" s="10"/>
      <c r="H771">
        <v>0</v>
      </c>
      <c r="I771" s="10"/>
      <c r="J771">
        <v>0</v>
      </c>
      <c r="K771">
        <v>0</v>
      </c>
      <c r="L771">
        <v>0</v>
      </c>
      <c r="N771">
        <v>0</v>
      </c>
      <c r="O771" t="s">
        <v>35</v>
      </c>
    </row>
    <row r="772" spans="2:15">
      <c r="B772" s="22"/>
      <c r="C772" s="10"/>
      <c r="E772" s="10"/>
      <c r="H772">
        <v>0</v>
      </c>
      <c r="I772" s="10"/>
      <c r="J772">
        <v>0</v>
      </c>
      <c r="K772">
        <v>0</v>
      </c>
      <c r="L772">
        <v>0</v>
      </c>
      <c r="N772">
        <v>0</v>
      </c>
      <c r="O772" t="s">
        <v>34</v>
      </c>
    </row>
    <row r="773" spans="2:15">
      <c r="B773" s="22"/>
      <c r="C773" s="10"/>
      <c r="E773" s="10"/>
      <c r="H773">
        <v>0</v>
      </c>
      <c r="I773" s="10"/>
      <c r="J773">
        <v>0</v>
      </c>
      <c r="K773">
        <v>0</v>
      </c>
      <c r="L773">
        <v>0</v>
      </c>
      <c r="N773">
        <v>0</v>
      </c>
      <c r="O773" t="s">
        <v>26</v>
      </c>
    </row>
    <row r="774" spans="2:15">
      <c r="B774" s="22"/>
      <c r="C774" s="10"/>
      <c r="E774" s="10"/>
      <c r="H774">
        <v>0</v>
      </c>
      <c r="I774" s="10"/>
      <c r="J774">
        <v>0</v>
      </c>
      <c r="K774">
        <v>0</v>
      </c>
      <c r="L774">
        <v>0</v>
      </c>
      <c r="N774">
        <v>0</v>
      </c>
      <c r="O774" t="s">
        <v>36</v>
      </c>
    </row>
    <row r="775" spans="2:15">
      <c r="B775" s="22"/>
      <c r="C775" s="10"/>
      <c r="E775" s="10"/>
      <c r="H775">
        <v>0</v>
      </c>
      <c r="I775" s="10"/>
      <c r="J775">
        <v>0</v>
      </c>
      <c r="K775">
        <v>0</v>
      </c>
      <c r="L775">
        <v>0</v>
      </c>
      <c r="N775">
        <v>0</v>
      </c>
      <c r="O775" t="s">
        <v>35</v>
      </c>
    </row>
    <row r="776" spans="2:15">
      <c r="B776" s="22"/>
      <c r="C776" s="10"/>
      <c r="E776" s="10"/>
      <c r="H776">
        <v>0</v>
      </c>
      <c r="I776" s="10"/>
      <c r="J776">
        <v>0</v>
      </c>
      <c r="K776">
        <v>0</v>
      </c>
      <c r="L776">
        <v>0</v>
      </c>
      <c r="N776">
        <v>0</v>
      </c>
      <c r="O776" t="s">
        <v>34</v>
      </c>
    </row>
    <row r="777" spans="2:15">
      <c r="B777" s="22"/>
      <c r="C777" s="10"/>
      <c r="E777" s="10"/>
      <c r="H777">
        <v>0</v>
      </c>
      <c r="I777" s="10"/>
      <c r="J777">
        <v>0</v>
      </c>
      <c r="K777">
        <v>0</v>
      </c>
      <c r="L777">
        <v>0</v>
      </c>
      <c r="N777">
        <v>0</v>
      </c>
      <c r="O777" t="s">
        <v>26</v>
      </c>
    </row>
    <row r="778" spans="2:15">
      <c r="B778" s="22"/>
      <c r="C778" s="10"/>
      <c r="E778" s="10"/>
      <c r="H778">
        <v>0</v>
      </c>
      <c r="I778" s="10"/>
      <c r="J778">
        <v>0</v>
      </c>
      <c r="K778">
        <v>0</v>
      </c>
      <c r="L778">
        <v>0</v>
      </c>
      <c r="N778">
        <v>0</v>
      </c>
      <c r="O778" t="s">
        <v>36</v>
      </c>
    </row>
    <row r="779" spans="2:15">
      <c r="B779" s="22"/>
      <c r="C779" s="10"/>
      <c r="E779" s="10"/>
      <c r="H779">
        <v>0</v>
      </c>
      <c r="I779" s="10"/>
      <c r="J779">
        <v>0</v>
      </c>
      <c r="K779">
        <v>0</v>
      </c>
      <c r="L779">
        <v>0</v>
      </c>
      <c r="N779">
        <v>0</v>
      </c>
      <c r="O779" t="s">
        <v>35</v>
      </c>
    </row>
    <row r="780" spans="2:15">
      <c r="B780" s="22"/>
      <c r="C780" s="10"/>
      <c r="E780" s="10"/>
      <c r="H780">
        <v>0</v>
      </c>
      <c r="I780" s="10"/>
      <c r="J780">
        <v>0</v>
      </c>
      <c r="K780">
        <v>0</v>
      </c>
      <c r="L780">
        <v>0</v>
      </c>
      <c r="N780">
        <v>0</v>
      </c>
      <c r="O780" t="s">
        <v>34</v>
      </c>
    </row>
    <row r="781" spans="2:15">
      <c r="B781" s="22"/>
      <c r="C781" s="10"/>
      <c r="E781" s="10"/>
      <c r="H781">
        <v>0</v>
      </c>
      <c r="I781" s="10"/>
      <c r="J781">
        <v>0</v>
      </c>
      <c r="K781">
        <v>0</v>
      </c>
      <c r="L781">
        <v>0</v>
      </c>
      <c r="N781">
        <v>0</v>
      </c>
      <c r="O781" t="s">
        <v>26</v>
      </c>
    </row>
    <row r="782" spans="2:15">
      <c r="B782" s="22"/>
      <c r="C782" s="10"/>
      <c r="E782" s="10"/>
      <c r="H782">
        <v>0</v>
      </c>
      <c r="I782" s="10"/>
      <c r="J782">
        <v>0</v>
      </c>
      <c r="K782">
        <v>0</v>
      </c>
      <c r="L782">
        <v>0</v>
      </c>
      <c r="N782">
        <v>0</v>
      </c>
      <c r="O782" t="s">
        <v>36</v>
      </c>
    </row>
    <row r="783" spans="2:15">
      <c r="B783" s="22"/>
      <c r="C783" s="10"/>
      <c r="E783" s="10"/>
      <c r="H783">
        <v>0</v>
      </c>
      <c r="I783" s="10"/>
      <c r="J783">
        <v>0</v>
      </c>
      <c r="K783">
        <v>0</v>
      </c>
      <c r="L783">
        <v>0</v>
      </c>
      <c r="N783">
        <v>0</v>
      </c>
      <c r="O783" t="s">
        <v>35</v>
      </c>
    </row>
    <row r="784" spans="2:15">
      <c r="B784" s="22"/>
      <c r="C784" s="10"/>
      <c r="E784" s="10"/>
      <c r="H784">
        <v>0</v>
      </c>
      <c r="I784" s="10"/>
      <c r="J784">
        <v>0</v>
      </c>
      <c r="K784">
        <v>0</v>
      </c>
      <c r="L784">
        <v>0</v>
      </c>
      <c r="N784">
        <v>0</v>
      </c>
      <c r="O784" t="s">
        <v>34</v>
      </c>
    </row>
    <row r="785" spans="2:15">
      <c r="B785" s="22"/>
      <c r="C785" s="10"/>
      <c r="E785" s="10"/>
      <c r="H785">
        <v>0</v>
      </c>
      <c r="I785" s="10"/>
      <c r="J785">
        <v>0</v>
      </c>
      <c r="K785">
        <v>0</v>
      </c>
      <c r="L785">
        <v>0</v>
      </c>
      <c r="N785">
        <v>0</v>
      </c>
      <c r="O785" t="s">
        <v>26</v>
      </c>
    </row>
    <row r="786" spans="2:15">
      <c r="B786" s="22"/>
      <c r="C786" s="10"/>
      <c r="E786" s="10"/>
      <c r="H786">
        <v>0</v>
      </c>
      <c r="I786" s="10"/>
      <c r="J786">
        <v>0</v>
      </c>
      <c r="K786">
        <v>0</v>
      </c>
      <c r="L786">
        <v>0</v>
      </c>
      <c r="N786">
        <v>0</v>
      </c>
      <c r="O786" t="s">
        <v>36</v>
      </c>
    </row>
    <row r="787" spans="2:15">
      <c r="B787" s="22"/>
      <c r="C787" s="10"/>
      <c r="E787" s="10"/>
      <c r="H787">
        <v>0</v>
      </c>
      <c r="I787" s="10"/>
      <c r="J787">
        <v>0</v>
      </c>
      <c r="K787">
        <v>0</v>
      </c>
      <c r="L787">
        <v>0</v>
      </c>
      <c r="N787">
        <v>0</v>
      </c>
      <c r="O787" t="s">
        <v>35</v>
      </c>
    </row>
    <row r="788" spans="2:15">
      <c r="B788" s="22"/>
      <c r="C788" s="10"/>
      <c r="E788" s="10"/>
      <c r="H788">
        <v>0</v>
      </c>
      <c r="I788" s="10"/>
      <c r="J788">
        <v>0</v>
      </c>
      <c r="K788">
        <v>0</v>
      </c>
      <c r="L788">
        <v>0</v>
      </c>
      <c r="N788">
        <v>0</v>
      </c>
      <c r="O788" t="s">
        <v>34</v>
      </c>
    </row>
    <row r="789" spans="2:15">
      <c r="B789" s="22"/>
      <c r="C789" s="10"/>
      <c r="E789" s="10"/>
      <c r="H789">
        <v>0</v>
      </c>
      <c r="I789" s="10"/>
      <c r="J789">
        <v>0</v>
      </c>
      <c r="K789">
        <v>0</v>
      </c>
      <c r="L789">
        <v>0</v>
      </c>
      <c r="N789">
        <v>0</v>
      </c>
      <c r="O789" t="s">
        <v>26</v>
      </c>
    </row>
    <row r="790" spans="2:15">
      <c r="B790" s="22"/>
      <c r="C790" s="10"/>
      <c r="E790" s="10"/>
      <c r="H790">
        <v>0</v>
      </c>
      <c r="I790" s="10"/>
      <c r="J790">
        <v>0</v>
      </c>
      <c r="K790">
        <v>0</v>
      </c>
      <c r="L790">
        <v>0</v>
      </c>
      <c r="N790">
        <v>0</v>
      </c>
      <c r="O790" t="s">
        <v>36</v>
      </c>
    </row>
    <row r="791" spans="2:15">
      <c r="B791" s="22"/>
      <c r="C791" s="10"/>
      <c r="E791" s="10"/>
      <c r="H791">
        <v>0</v>
      </c>
      <c r="I791" s="10"/>
      <c r="J791">
        <v>0</v>
      </c>
      <c r="K791">
        <v>0</v>
      </c>
      <c r="L791">
        <v>0</v>
      </c>
      <c r="N791">
        <v>0</v>
      </c>
      <c r="O791" t="s">
        <v>35</v>
      </c>
    </row>
    <row r="792" spans="2:15">
      <c r="B792" s="22"/>
      <c r="C792" s="10"/>
      <c r="E792" s="10"/>
      <c r="H792">
        <v>0</v>
      </c>
      <c r="I792" s="10"/>
      <c r="J792">
        <v>0</v>
      </c>
      <c r="K792">
        <v>0</v>
      </c>
      <c r="L792">
        <v>0</v>
      </c>
      <c r="N792">
        <v>0</v>
      </c>
      <c r="O792" t="s">
        <v>34</v>
      </c>
    </row>
    <row r="793" spans="2:15">
      <c r="B793" s="22"/>
      <c r="C793" s="10"/>
      <c r="E793" s="10"/>
      <c r="H793">
        <v>0</v>
      </c>
      <c r="I793" s="10"/>
      <c r="J793">
        <v>0</v>
      </c>
      <c r="K793">
        <v>0</v>
      </c>
      <c r="L793">
        <v>0</v>
      </c>
      <c r="N793">
        <v>0</v>
      </c>
      <c r="O793" t="s">
        <v>26</v>
      </c>
    </row>
    <row r="794" spans="2:15">
      <c r="B794" s="22"/>
      <c r="C794" s="10"/>
      <c r="E794" s="10"/>
      <c r="H794">
        <v>0</v>
      </c>
      <c r="I794" s="10"/>
      <c r="J794">
        <v>0</v>
      </c>
      <c r="K794">
        <v>0</v>
      </c>
      <c r="L794">
        <v>0</v>
      </c>
      <c r="N794">
        <v>0</v>
      </c>
      <c r="O794" t="s">
        <v>36</v>
      </c>
    </row>
    <row r="795" spans="2:15">
      <c r="B795" s="22"/>
      <c r="C795" s="10"/>
      <c r="E795" s="10"/>
      <c r="H795">
        <v>0</v>
      </c>
      <c r="I795" s="10"/>
      <c r="J795">
        <v>0</v>
      </c>
      <c r="K795">
        <v>0</v>
      </c>
      <c r="L795">
        <v>0</v>
      </c>
      <c r="N795">
        <v>0</v>
      </c>
      <c r="O795" t="s">
        <v>35</v>
      </c>
    </row>
    <row r="796" spans="2:15">
      <c r="B796" s="22"/>
      <c r="C796" s="10"/>
      <c r="E796" s="10"/>
      <c r="H796">
        <v>0</v>
      </c>
      <c r="I796" s="10"/>
      <c r="J796">
        <v>0</v>
      </c>
      <c r="K796">
        <v>0</v>
      </c>
      <c r="L796">
        <v>0</v>
      </c>
      <c r="N796">
        <v>0</v>
      </c>
      <c r="O796" t="s">
        <v>34</v>
      </c>
    </row>
    <row r="797" spans="2:15">
      <c r="B797" s="22"/>
      <c r="C797" s="10"/>
      <c r="E797" s="10"/>
      <c r="H797">
        <v>0</v>
      </c>
      <c r="I797" s="10"/>
      <c r="J797">
        <v>0</v>
      </c>
      <c r="K797">
        <v>0</v>
      </c>
      <c r="L797">
        <v>0</v>
      </c>
      <c r="N797">
        <v>0</v>
      </c>
      <c r="O797" t="s">
        <v>26</v>
      </c>
    </row>
    <row r="798" spans="2:15">
      <c r="B798" s="22"/>
      <c r="C798" s="10"/>
      <c r="E798" s="10"/>
      <c r="H798">
        <v>0</v>
      </c>
      <c r="I798" s="10"/>
      <c r="J798">
        <v>0</v>
      </c>
      <c r="K798">
        <v>0</v>
      </c>
      <c r="L798">
        <v>0</v>
      </c>
      <c r="N798">
        <v>0</v>
      </c>
      <c r="O798" t="s">
        <v>36</v>
      </c>
    </row>
    <row r="799" spans="2:15">
      <c r="B799" s="22"/>
      <c r="C799" s="10"/>
      <c r="E799" s="10"/>
      <c r="H799">
        <v>0</v>
      </c>
      <c r="I799" s="10"/>
      <c r="J799">
        <v>0</v>
      </c>
      <c r="K799">
        <v>0</v>
      </c>
      <c r="L799">
        <v>0</v>
      </c>
      <c r="N799">
        <v>0</v>
      </c>
      <c r="O799" t="s">
        <v>35</v>
      </c>
    </row>
    <row r="800" spans="2:15">
      <c r="B800" s="22"/>
      <c r="C800" s="10"/>
      <c r="E800" s="10"/>
      <c r="H800">
        <v>0</v>
      </c>
      <c r="I800" s="10"/>
      <c r="J800">
        <v>0</v>
      </c>
      <c r="K800">
        <v>0</v>
      </c>
      <c r="L800">
        <v>0</v>
      </c>
      <c r="N800">
        <v>0</v>
      </c>
      <c r="O800" t="s">
        <v>34</v>
      </c>
    </row>
    <row r="801" spans="2:15">
      <c r="B801" s="22"/>
      <c r="C801" s="10"/>
      <c r="E801" s="10"/>
      <c r="H801">
        <v>0</v>
      </c>
      <c r="I801" s="10"/>
      <c r="J801">
        <v>0</v>
      </c>
      <c r="K801">
        <v>0</v>
      </c>
      <c r="L801">
        <v>0</v>
      </c>
      <c r="N801">
        <v>0</v>
      </c>
      <c r="O801" t="s">
        <v>26</v>
      </c>
    </row>
    <row r="802" spans="2:15">
      <c r="B802" s="22"/>
      <c r="C802" s="10"/>
      <c r="E802" s="10"/>
      <c r="H802">
        <v>0</v>
      </c>
      <c r="I802" s="10"/>
      <c r="J802">
        <v>0</v>
      </c>
      <c r="K802">
        <v>0</v>
      </c>
      <c r="L802">
        <v>0</v>
      </c>
      <c r="N802">
        <v>0</v>
      </c>
      <c r="O802" t="s">
        <v>36</v>
      </c>
    </row>
    <row r="803" spans="2:15">
      <c r="B803" s="22"/>
      <c r="C803" s="10"/>
      <c r="E803" s="10"/>
      <c r="H803">
        <v>0</v>
      </c>
      <c r="I803" s="10"/>
      <c r="J803">
        <v>0</v>
      </c>
      <c r="K803">
        <v>0</v>
      </c>
      <c r="L803">
        <v>0</v>
      </c>
      <c r="N803">
        <v>0</v>
      </c>
      <c r="O803" t="s">
        <v>35</v>
      </c>
    </row>
    <row r="804" spans="2:15">
      <c r="B804" s="22"/>
      <c r="C804" s="10"/>
      <c r="E804" s="10"/>
      <c r="H804">
        <v>0</v>
      </c>
      <c r="I804" s="10"/>
      <c r="J804">
        <v>0</v>
      </c>
      <c r="K804">
        <v>0</v>
      </c>
      <c r="L804">
        <v>0</v>
      </c>
      <c r="N804">
        <v>0</v>
      </c>
      <c r="O804" t="s">
        <v>34</v>
      </c>
    </row>
    <row r="805" spans="2:15">
      <c r="B805" s="22"/>
      <c r="C805" s="10"/>
      <c r="E805" s="10"/>
      <c r="H805">
        <v>0</v>
      </c>
      <c r="I805" s="10"/>
      <c r="J805">
        <v>0</v>
      </c>
      <c r="K805">
        <v>0</v>
      </c>
      <c r="L805">
        <v>0</v>
      </c>
      <c r="N805">
        <v>0</v>
      </c>
      <c r="O805" t="s">
        <v>26</v>
      </c>
    </row>
    <row r="806" spans="2:15">
      <c r="B806" s="22"/>
      <c r="C806" s="10"/>
      <c r="E806" s="10"/>
      <c r="H806">
        <v>0</v>
      </c>
      <c r="I806" s="10"/>
      <c r="J806">
        <v>0</v>
      </c>
      <c r="K806">
        <v>0</v>
      </c>
      <c r="L806">
        <v>0</v>
      </c>
      <c r="N806">
        <v>0</v>
      </c>
      <c r="O806" t="s">
        <v>36</v>
      </c>
    </row>
    <row r="807" spans="2:15">
      <c r="B807" s="22"/>
      <c r="C807" s="10"/>
      <c r="E807" s="10"/>
      <c r="H807">
        <v>0</v>
      </c>
      <c r="I807" s="10"/>
      <c r="J807">
        <v>0</v>
      </c>
      <c r="K807">
        <v>0</v>
      </c>
      <c r="L807">
        <v>0</v>
      </c>
      <c r="N807">
        <v>0</v>
      </c>
      <c r="O807" t="s">
        <v>35</v>
      </c>
    </row>
    <row r="808" spans="2:15">
      <c r="B808" s="22"/>
      <c r="C808" s="10"/>
      <c r="E808" s="10"/>
      <c r="H808">
        <v>0</v>
      </c>
      <c r="I808" s="10"/>
      <c r="J808">
        <v>0</v>
      </c>
      <c r="K808">
        <v>0</v>
      </c>
      <c r="L808">
        <v>0</v>
      </c>
      <c r="N808">
        <v>0</v>
      </c>
      <c r="O808" t="s">
        <v>34</v>
      </c>
    </row>
    <row r="809" spans="2:15">
      <c r="B809" s="22"/>
      <c r="C809" s="10"/>
      <c r="E809" s="10"/>
      <c r="H809">
        <v>0</v>
      </c>
      <c r="I809" s="10"/>
      <c r="J809">
        <v>0</v>
      </c>
      <c r="K809">
        <v>0</v>
      </c>
      <c r="L809">
        <v>0</v>
      </c>
      <c r="N809">
        <v>0</v>
      </c>
      <c r="O809" t="s">
        <v>26</v>
      </c>
    </row>
    <row r="810" spans="2:15">
      <c r="B810" s="22"/>
      <c r="C810" s="10"/>
      <c r="E810" s="10"/>
      <c r="H810">
        <v>0</v>
      </c>
      <c r="I810" s="10"/>
      <c r="J810">
        <v>0</v>
      </c>
      <c r="K810">
        <v>0</v>
      </c>
      <c r="L810">
        <v>0</v>
      </c>
      <c r="N810">
        <v>0</v>
      </c>
      <c r="O810" t="s">
        <v>36</v>
      </c>
    </row>
    <row r="811" spans="2:15">
      <c r="B811" s="22"/>
      <c r="C811" s="10"/>
      <c r="E811" s="10"/>
      <c r="H811">
        <v>0</v>
      </c>
      <c r="I811" s="10"/>
      <c r="J811">
        <v>0</v>
      </c>
      <c r="K811">
        <v>0</v>
      </c>
      <c r="L811">
        <v>0</v>
      </c>
      <c r="N811">
        <v>0</v>
      </c>
      <c r="O811" t="s">
        <v>35</v>
      </c>
    </row>
    <row r="812" spans="2:15">
      <c r="B812" s="22"/>
      <c r="C812" s="10"/>
      <c r="E812" s="10"/>
      <c r="H812">
        <v>0</v>
      </c>
      <c r="I812" s="10"/>
      <c r="J812">
        <v>0</v>
      </c>
      <c r="K812">
        <v>0</v>
      </c>
      <c r="L812">
        <v>0</v>
      </c>
      <c r="N812">
        <v>0</v>
      </c>
      <c r="O812" t="s">
        <v>34</v>
      </c>
    </row>
    <row r="813" spans="2:15">
      <c r="B813" s="22"/>
      <c r="C813" s="10"/>
      <c r="E813" s="10"/>
      <c r="H813">
        <v>0</v>
      </c>
      <c r="I813" s="10"/>
      <c r="J813">
        <v>0</v>
      </c>
      <c r="K813">
        <v>0</v>
      </c>
      <c r="L813">
        <v>0</v>
      </c>
      <c r="N813">
        <v>0</v>
      </c>
      <c r="O813" t="s">
        <v>26</v>
      </c>
    </row>
    <row r="814" spans="2:15">
      <c r="B814" s="22"/>
      <c r="C814" s="10"/>
      <c r="E814" s="10"/>
      <c r="H814">
        <v>0</v>
      </c>
      <c r="I814" s="10"/>
      <c r="J814">
        <v>0</v>
      </c>
      <c r="K814">
        <v>0</v>
      </c>
      <c r="L814">
        <v>0</v>
      </c>
      <c r="N814">
        <v>0</v>
      </c>
      <c r="O814" t="s">
        <v>36</v>
      </c>
    </row>
    <row r="815" spans="2:15">
      <c r="B815" s="22"/>
      <c r="C815" s="10"/>
      <c r="E815" s="10"/>
      <c r="H815">
        <v>0</v>
      </c>
      <c r="I815" s="10"/>
      <c r="J815">
        <v>0</v>
      </c>
      <c r="K815">
        <v>0</v>
      </c>
      <c r="L815">
        <v>0</v>
      </c>
      <c r="N815">
        <v>0</v>
      </c>
      <c r="O815" t="s">
        <v>35</v>
      </c>
    </row>
    <row r="816" spans="2:15">
      <c r="B816" s="22"/>
      <c r="C816" s="10"/>
      <c r="E816" s="10"/>
      <c r="H816">
        <v>0</v>
      </c>
      <c r="I816" s="10"/>
      <c r="J816">
        <v>0</v>
      </c>
      <c r="K816">
        <v>0</v>
      </c>
      <c r="L816">
        <v>0</v>
      </c>
      <c r="N816">
        <v>0</v>
      </c>
      <c r="O816" t="s">
        <v>34</v>
      </c>
    </row>
    <row r="817" spans="2:15">
      <c r="B817" s="22"/>
      <c r="C817" s="10"/>
      <c r="E817" s="10"/>
      <c r="H817">
        <v>0</v>
      </c>
      <c r="I817" s="10"/>
      <c r="J817">
        <v>0</v>
      </c>
      <c r="K817">
        <v>0</v>
      </c>
      <c r="L817">
        <v>0</v>
      </c>
      <c r="N817">
        <v>0</v>
      </c>
      <c r="O817" t="s">
        <v>26</v>
      </c>
    </row>
    <row r="818" spans="2:15">
      <c r="B818" s="22"/>
      <c r="C818" s="10"/>
      <c r="E818" s="10"/>
      <c r="H818">
        <v>0</v>
      </c>
      <c r="I818" s="10"/>
      <c r="J818">
        <v>0</v>
      </c>
      <c r="K818">
        <v>0</v>
      </c>
      <c r="L818">
        <v>0</v>
      </c>
      <c r="N818">
        <v>0</v>
      </c>
      <c r="O818" t="s">
        <v>36</v>
      </c>
    </row>
    <row r="819" spans="2:15">
      <c r="B819" s="22"/>
      <c r="C819" s="10"/>
      <c r="E819" s="10"/>
      <c r="H819">
        <v>0</v>
      </c>
      <c r="I819" s="10"/>
      <c r="J819">
        <v>0</v>
      </c>
      <c r="K819">
        <v>0</v>
      </c>
      <c r="L819">
        <v>0</v>
      </c>
      <c r="N819">
        <v>0</v>
      </c>
      <c r="O819" t="s">
        <v>35</v>
      </c>
    </row>
    <row r="820" spans="2:15">
      <c r="B820" s="22"/>
      <c r="C820" s="10"/>
      <c r="E820" s="10"/>
      <c r="H820">
        <v>0</v>
      </c>
      <c r="I820" s="10"/>
      <c r="J820">
        <v>0</v>
      </c>
      <c r="K820">
        <v>0</v>
      </c>
      <c r="L820">
        <v>0</v>
      </c>
      <c r="N820">
        <v>0</v>
      </c>
      <c r="O820" t="s">
        <v>34</v>
      </c>
    </row>
    <row r="821" spans="2:15">
      <c r="B821" s="22"/>
      <c r="C821" s="10"/>
      <c r="E821" s="10"/>
      <c r="H821">
        <v>0</v>
      </c>
      <c r="I821" s="10"/>
      <c r="J821">
        <v>0</v>
      </c>
      <c r="K821">
        <v>0</v>
      </c>
      <c r="L821">
        <v>0</v>
      </c>
      <c r="N821">
        <v>0</v>
      </c>
      <c r="O821" t="s">
        <v>26</v>
      </c>
    </row>
    <row r="822" spans="2:15">
      <c r="B822" s="22"/>
      <c r="C822" s="10"/>
      <c r="E822" s="10"/>
      <c r="H822">
        <v>0</v>
      </c>
      <c r="I822" s="10"/>
      <c r="J822">
        <v>0</v>
      </c>
      <c r="K822">
        <v>0</v>
      </c>
      <c r="L822">
        <v>0</v>
      </c>
      <c r="N822">
        <v>0</v>
      </c>
      <c r="O822" t="s">
        <v>36</v>
      </c>
    </row>
    <row r="823" spans="2:15">
      <c r="B823" s="22"/>
      <c r="C823" s="10"/>
      <c r="E823" s="10"/>
      <c r="H823">
        <v>0</v>
      </c>
      <c r="I823" s="10"/>
      <c r="J823">
        <v>0</v>
      </c>
      <c r="K823">
        <v>0</v>
      </c>
      <c r="L823">
        <v>0</v>
      </c>
      <c r="N823">
        <v>0</v>
      </c>
      <c r="O823" t="s">
        <v>35</v>
      </c>
    </row>
    <row r="824" spans="2:15">
      <c r="B824" s="22"/>
      <c r="C824" s="10"/>
      <c r="E824" s="10"/>
      <c r="H824">
        <v>0</v>
      </c>
      <c r="I824" s="10"/>
      <c r="J824">
        <v>0</v>
      </c>
      <c r="K824">
        <v>0</v>
      </c>
      <c r="L824">
        <v>0</v>
      </c>
      <c r="N824">
        <v>0</v>
      </c>
      <c r="O824" t="s">
        <v>34</v>
      </c>
    </row>
    <row r="825" spans="2:15">
      <c r="B825" s="22"/>
      <c r="C825" s="10"/>
      <c r="E825" s="10"/>
      <c r="H825">
        <v>0</v>
      </c>
      <c r="I825" s="10"/>
      <c r="J825">
        <v>0</v>
      </c>
      <c r="K825">
        <v>0</v>
      </c>
      <c r="L825">
        <v>0</v>
      </c>
      <c r="N825">
        <v>0</v>
      </c>
      <c r="O825" t="s">
        <v>26</v>
      </c>
    </row>
    <row r="826" spans="2:15">
      <c r="B826" s="22"/>
      <c r="C826" s="10"/>
      <c r="E826" s="10"/>
      <c r="H826">
        <v>0</v>
      </c>
      <c r="I826" s="10"/>
      <c r="J826">
        <v>0</v>
      </c>
      <c r="K826">
        <v>0</v>
      </c>
      <c r="L826">
        <v>0</v>
      </c>
      <c r="N826">
        <v>0</v>
      </c>
      <c r="O826" t="s">
        <v>36</v>
      </c>
    </row>
    <row r="827" spans="2:15">
      <c r="B827" s="22"/>
      <c r="C827" s="10"/>
      <c r="E827" s="10"/>
      <c r="H827">
        <v>0</v>
      </c>
      <c r="I827" s="10"/>
      <c r="J827">
        <v>0</v>
      </c>
      <c r="K827">
        <v>0</v>
      </c>
      <c r="L827">
        <v>0</v>
      </c>
      <c r="N827">
        <v>0</v>
      </c>
      <c r="O827" t="s">
        <v>35</v>
      </c>
    </row>
    <row r="828" spans="2:15">
      <c r="B828" s="22"/>
      <c r="C828" s="10"/>
      <c r="E828" s="10"/>
      <c r="H828">
        <v>0</v>
      </c>
      <c r="I828" s="10"/>
      <c r="J828">
        <v>0</v>
      </c>
      <c r="K828">
        <v>0</v>
      </c>
      <c r="L828">
        <v>0</v>
      </c>
      <c r="N828">
        <v>0</v>
      </c>
      <c r="O828" t="s">
        <v>34</v>
      </c>
    </row>
    <row r="829" spans="2:15">
      <c r="B829" s="22"/>
      <c r="C829" s="10"/>
      <c r="E829" s="10"/>
      <c r="H829">
        <v>0</v>
      </c>
      <c r="I829" s="10"/>
      <c r="J829">
        <v>0</v>
      </c>
      <c r="K829">
        <v>0</v>
      </c>
      <c r="L829">
        <v>0</v>
      </c>
      <c r="N829">
        <v>0</v>
      </c>
      <c r="O829" t="s">
        <v>26</v>
      </c>
    </row>
    <row r="830" spans="2:15">
      <c r="B830" s="22"/>
      <c r="C830" s="10"/>
      <c r="E830" s="10"/>
      <c r="H830">
        <v>0</v>
      </c>
      <c r="I830" s="10"/>
      <c r="J830">
        <v>0</v>
      </c>
      <c r="K830">
        <v>0</v>
      </c>
      <c r="L830">
        <v>0</v>
      </c>
      <c r="N830">
        <v>0</v>
      </c>
      <c r="O830" t="s">
        <v>36</v>
      </c>
    </row>
    <row r="831" spans="2:15">
      <c r="B831" s="22"/>
      <c r="C831" s="10"/>
      <c r="E831" s="10"/>
      <c r="H831">
        <v>0</v>
      </c>
      <c r="I831" s="10"/>
      <c r="J831">
        <v>0</v>
      </c>
      <c r="K831">
        <v>0</v>
      </c>
      <c r="L831">
        <v>0</v>
      </c>
      <c r="N831">
        <v>0</v>
      </c>
      <c r="O831" t="s">
        <v>35</v>
      </c>
    </row>
    <row r="832" spans="2:15">
      <c r="B832" s="22"/>
      <c r="C832" s="10"/>
      <c r="E832" s="10"/>
      <c r="H832">
        <v>0</v>
      </c>
      <c r="I832" s="10"/>
      <c r="J832">
        <v>0</v>
      </c>
      <c r="K832">
        <v>0</v>
      </c>
      <c r="L832">
        <v>0</v>
      </c>
      <c r="N832">
        <v>0</v>
      </c>
      <c r="O832" t="s">
        <v>34</v>
      </c>
    </row>
    <row r="833" spans="2:15">
      <c r="B833" s="22"/>
      <c r="C833" s="10"/>
      <c r="E833" s="10"/>
      <c r="H833">
        <v>0</v>
      </c>
      <c r="I833" s="10"/>
      <c r="J833">
        <v>0</v>
      </c>
      <c r="K833">
        <v>0</v>
      </c>
      <c r="L833">
        <v>0</v>
      </c>
      <c r="N833">
        <v>0</v>
      </c>
      <c r="O833" t="s">
        <v>26</v>
      </c>
    </row>
    <row r="834" spans="2:15">
      <c r="B834" s="22"/>
      <c r="C834" s="10"/>
      <c r="E834" s="10"/>
      <c r="H834">
        <v>0</v>
      </c>
      <c r="I834" s="10"/>
      <c r="J834">
        <v>0</v>
      </c>
      <c r="K834">
        <v>0</v>
      </c>
      <c r="L834">
        <v>0</v>
      </c>
      <c r="N834">
        <v>0</v>
      </c>
      <c r="O834" t="s">
        <v>36</v>
      </c>
    </row>
    <row r="835" spans="2:15">
      <c r="B835" s="22"/>
      <c r="C835" s="10"/>
      <c r="E835" s="10"/>
      <c r="H835">
        <v>0</v>
      </c>
      <c r="I835" s="10"/>
      <c r="J835">
        <v>0</v>
      </c>
      <c r="K835">
        <v>0</v>
      </c>
      <c r="L835">
        <v>0</v>
      </c>
      <c r="N835">
        <v>0</v>
      </c>
      <c r="O835" t="s">
        <v>35</v>
      </c>
    </row>
    <row r="836" spans="2:15">
      <c r="B836" s="22"/>
      <c r="C836" s="10"/>
      <c r="E836" s="10"/>
      <c r="H836">
        <v>0</v>
      </c>
      <c r="I836" s="10"/>
      <c r="J836">
        <v>0</v>
      </c>
      <c r="K836">
        <v>0</v>
      </c>
      <c r="L836">
        <v>0</v>
      </c>
      <c r="N836">
        <v>0</v>
      </c>
      <c r="O836" t="s">
        <v>34</v>
      </c>
    </row>
    <row r="837" spans="2:15">
      <c r="B837" s="22"/>
      <c r="C837" s="10"/>
      <c r="E837" s="10"/>
      <c r="H837">
        <v>0</v>
      </c>
      <c r="I837" s="10"/>
      <c r="J837">
        <v>0</v>
      </c>
      <c r="K837">
        <v>0</v>
      </c>
      <c r="L837">
        <v>0</v>
      </c>
      <c r="N837">
        <v>0</v>
      </c>
      <c r="O837" t="s">
        <v>26</v>
      </c>
    </row>
    <row r="838" spans="2:15">
      <c r="B838" s="22"/>
      <c r="C838" s="10"/>
      <c r="E838" s="10"/>
      <c r="H838">
        <v>0</v>
      </c>
      <c r="I838" s="10"/>
      <c r="J838">
        <v>0</v>
      </c>
      <c r="K838">
        <v>0</v>
      </c>
      <c r="L838">
        <v>0</v>
      </c>
      <c r="N838">
        <v>0</v>
      </c>
      <c r="O838" t="s">
        <v>36</v>
      </c>
    </row>
    <row r="839" spans="2:15">
      <c r="B839" s="22"/>
      <c r="C839" s="10"/>
      <c r="E839" s="10"/>
      <c r="H839">
        <v>0</v>
      </c>
      <c r="I839" s="10"/>
      <c r="J839">
        <v>0</v>
      </c>
      <c r="K839">
        <v>0</v>
      </c>
      <c r="L839">
        <v>0</v>
      </c>
      <c r="N839">
        <v>0</v>
      </c>
      <c r="O839" t="s">
        <v>35</v>
      </c>
    </row>
    <row r="840" spans="2:15">
      <c r="B840" s="22"/>
      <c r="C840" s="10"/>
      <c r="E840" s="10"/>
      <c r="H840">
        <v>0</v>
      </c>
      <c r="I840" s="10"/>
      <c r="J840">
        <v>0</v>
      </c>
      <c r="K840">
        <v>0</v>
      </c>
      <c r="L840">
        <v>0</v>
      </c>
      <c r="N840">
        <v>0</v>
      </c>
      <c r="O840" t="s">
        <v>34</v>
      </c>
    </row>
    <row r="841" spans="2:15">
      <c r="B841" s="22"/>
      <c r="C841" s="10"/>
      <c r="E841" s="10"/>
      <c r="H841">
        <v>0</v>
      </c>
      <c r="I841" s="10"/>
      <c r="J841">
        <v>0</v>
      </c>
      <c r="K841">
        <v>0</v>
      </c>
      <c r="L841">
        <v>0</v>
      </c>
      <c r="N841">
        <v>0</v>
      </c>
      <c r="O841" t="s">
        <v>26</v>
      </c>
    </row>
    <row r="842" spans="2:15">
      <c r="B842" s="22"/>
      <c r="C842" s="10"/>
      <c r="E842" s="10"/>
      <c r="H842">
        <v>0</v>
      </c>
      <c r="I842" s="10"/>
      <c r="J842">
        <v>0</v>
      </c>
      <c r="K842">
        <v>0</v>
      </c>
      <c r="L842">
        <v>0</v>
      </c>
      <c r="N842">
        <v>0</v>
      </c>
      <c r="O842" t="s">
        <v>36</v>
      </c>
    </row>
    <row r="843" spans="2:15">
      <c r="B843" s="22"/>
      <c r="C843" s="10"/>
      <c r="E843" s="10"/>
      <c r="H843">
        <v>0</v>
      </c>
      <c r="I843" s="10"/>
      <c r="J843">
        <v>0</v>
      </c>
      <c r="K843">
        <v>0</v>
      </c>
      <c r="L843">
        <v>0</v>
      </c>
      <c r="N843">
        <v>0</v>
      </c>
      <c r="O843" t="s">
        <v>35</v>
      </c>
    </row>
    <row r="844" spans="2:15">
      <c r="B844" s="22"/>
      <c r="C844" s="10"/>
      <c r="E844" s="10"/>
      <c r="H844">
        <v>0</v>
      </c>
      <c r="I844" s="10"/>
      <c r="J844">
        <v>0</v>
      </c>
      <c r="K844">
        <v>0</v>
      </c>
      <c r="L844">
        <v>0</v>
      </c>
      <c r="N844">
        <v>0</v>
      </c>
      <c r="O844" t="s">
        <v>34</v>
      </c>
    </row>
    <row r="845" spans="2:15">
      <c r="B845" s="22"/>
      <c r="C845" s="10"/>
      <c r="E845" s="10"/>
      <c r="H845">
        <v>0</v>
      </c>
      <c r="I845" s="10"/>
      <c r="J845">
        <v>0</v>
      </c>
      <c r="K845">
        <v>0</v>
      </c>
      <c r="L845">
        <v>0</v>
      </c>
      <c r="N845">
        <v>0</v>
      </c>
      <c r="O845" t="s">
        <v>26</v>
      </c>
    </row>
    <row r="846" spans="2:15">
      <c r="B846" s="22"/>
      <c r="C846" s="10"/>
      <c r="E846" s="10"/>
      <c r="H846">
        <v>0</v>
      </c>
      <c r="I846" s="10"/>
      <c r="J846">
        <v>0</v>
      </c>
      <c r="K846">
        <v>0</v>
      </c>
      <c r="L846">
        <v>0</v>
      </c>
      <c r="N846">
        <v>0</v>
      </c>
      <c r="O846" t="s">
        <v>36</v>
      </c>
    </row>
    <row r="847" spans="2:15">
      <c r="B847" s="22"/>
      <c r="C847" s="10"/>
      <c r="E847" s="10"/>
      <c r="H847">
        <v>0</v>
      </c>
      <c r="I847" s="10"/>
      <c r="J847">
        <v>0</v>
      </c>
      <c r="K847">
        <v>0</v>
      </c>
      <c r="L847">
        <v>0</v>
      </c>
      <c r="N847">
        <v>0</v>
      </c>
      <c r="O847" t="s">
        <v>35</v>
      </c>
    </row>
    <row r="848" spans="2:15">
      <c r="B848" s="22"/>
      <c r="C848" s="10"/>
      <c r="E848" s="10"/>
      <c r="H848">
        <v>0</v>
      </c>
      <c r="I848" s="10"/>
      <c r="J848">
        <v>0</v>
      </c>
      <c r="K848">
        <v>0</v>
      </c>
      <c r="L848">
        <v>0</v>
      </c>
      <c r="N848">
        <v>0</v>
      </c>
      <c r="O848" t="s">
        <v>34</v>
      </c>
    </row>
    <row r="849" spans="2:15">
      <c r="B849" s="22"/>
      <c r="C849" s="10"/>
      <c r="E849" s="10"/>
      <c r="H849">
        <v>0</v>
      </c>
      <c r="I849" s="10"/>
      <c r="J849">
        <v>0</v>
      </c>
      <c r="K849">
        <v>0</v>
      </c>
      <c r="L849">
        <v>0</v>
      </c>
      <c r="N849">
        <v>0</v>
      </c>
      <c r="O849" t="s">
        <v>26</v>
      </c>
    </row>
    <row r="850" spans="2:15">
      <c r="B850" s="22"/>
      <c r="C850" s="10"/>
      <c r="E850" s="10"/>
      <c r="H850">
        <v>0</v>
      </c>
      <c r="I850" s="10"/>
      <c r="J850">
        <v>0</v>
      </c>
      <c r="K850">
        <v>0</v>
      </c>
      <c r="L850">
        <v>0</v>
      </c>
      <c r="N850">
        <v>0</v>
      </c>
      <c r="O850" t="s">
        <v>36</v>
      </c>
    </row>
    <row r="851" spans="2:15">
      <c r="B851" s="22"/>
      <c r="C851" s="10"/>
      <c r="E851" s="10"/>
      <c r="H851">
        <v>0</v>
      </c>
      <c r="I851" s="10"/>
      <c r="J851">
        <v>0</v>
      </c>
      <c r="K851">
        <v>0</v>
      </c>
      <c r="L851">
        <v>0</v>
      </c>
      <c r="N851">
        <v>0</v>
      </c>
      <c r="O851" t="s">
        <v>35</v>
      </c>
    </row>
    <row r="852" spans="2:15">
      <c r="B852" s="22"/>
      <c r="C852" s="10"/>
      <c r="E852" s="10"/>
      <c r="H852">
        <v>0</v>
      </c>
      <c r="I852" s="10"/>
      <c r="J852">
        <v>0</v>
      </c>
      <c r="K852">
        <v>0</v>
      </c>
      <c r="L852">
        <v>0</v>
      </c>
      <c r="N852">
        <v>0</v>
      </c>
      <c r="O852" t="s">
        <v>34</v>
      </c>
    </row>
    <row r="853" spans="2:15">
      <c r="B853" s="22"/>
      <c r="C853" s="10"/>
      <c r="E853" s="10"/>
      <c r="H853">
        <v>0</v>
      </c>
      <c r="I853" s="10"/>
      <c r="J853">
        <v>0</v>
      </c>
      <c r="K853">
        <v>0</v>
      </c>
      <c r="L853">
        <v>0</v>
      </c>
      <c r="N853">
        <v>0</v>
      </c>
      <c r="O853" t="s">
        <v>26</v>
      </c>
    </row>
    <row r="854" spans="2:15">
      <c r="B854" s="22"/>
      <c r="C854" s="10"/>
      <c r="E854" s="10"/>
      <c r="H854">
        <v>0</v>
      </c>
      <c r="I854" s="10"/>
      <c r="J854">
        <v>0</v>
      </c>
      <c r="K854">
        <v>0</v>
      </c>
      <c r="L854">
        <v>0</v>
      </c>
      <c r="N854">
        <v>0</v>
      </c>
      <c r="O854" t="s">
        <v>36</v>
      </c>
    </row>
    <row r="855" spans="2:15">
      <c r="B855" s="22"/>
      <c r="C855" s="10"/>
      <c r="E855" s="10"/>
      <c r="H855">
        <v>0</v>
      </c>
      <c r="I855" s="10"/>
      <c r="J855">
        <v>0</v>
      </c>
      <c r="K855">
        <v>0</v>
      </c>
      <c r="L855">
        <v>0</v>
      </c>
      <c r="N855">
        <v>0</v>
      </c>
      <c r="O855" t="s">
        <v>35</v>
      </c>
    </row>
    <row r="856" spans="2:15">
      <c r="B856" s="22"/>
      <c r="C856" s="10"/>
      <c r="E856" s="10"/>
      <c r="H856">
        <v>0</v>
      </c>
      <c r="I856" s="10"/>
      <c r="J856">
        <v>0</v>
      </c>
      <c r="K856">
        <v>0</v>
      </c>
      <c r="L856">
        <v>0</v>
      </c>
      <c r="N856">
        <v>0</v>
      </c>
      <c r="O856" t="s">
        <v>34</v>
      </c>
    </row>
    <row r="857" spans="2:15">
      <c r="B857" s="22"/>
      <c r="C857" s="10"/>
      <c r="E857" s="10"/>
      <c r="H857">
        <v>0</v>
      </c>
      <c r="I857" s="10"/>
      <c r="J857">
        <v>0</v>
      </c>
      <c r="K857">
        <v>0</v>
      </c>
      <c r="L857">
        <v>0</v>
      </c>
      <c r="N857">
        <v>0</v>
      </c>
      <c r="O857" t="s">
        <v>26</v>
      </c>
    </row>
    <row r="858" spans="2:15">
      <c r="B858" s="22"/>
      <c r="C858" s="10"/>
      <c r="E858" s="10"/>
      <c r="H858">
        <v>0</v>
      </c>
      <c r="I858" s="10"/>
      <c r="J858">
        <v>0</v>
      </c>
      <c r="K858">
        <v>0</v>
      </c>
      <c r="L858">
        <v>0</v>
      </c>
      <c r="N858">
        <v>0</v>
      </c>
      <c r="O858" t="s">
        <v>36</v>
      </c>
    </row>
    <row r="859" spans="2:15">
      <c r="B859" s="22"/>
      <c r="C859" s="10"/>
      <c r="E859" s="10"/>
      <c r="H859">
        <v>0</v>
      </c>
      <c r="I859" s="10"/>
      <c r="J859">
        <v>0</v>
      </c>
      <c r="K859">
        <v>0</v>
      </c>
      <c r="L859">
        <v>0</v>
      </c>
      <c r="N859">
        <v>0</v>
      </c>
      <c r="O859" t="s">
        <v>35</v>
      </c>
    </row>
    <row r="860" spans="2:15">
      <c r="B860" s="22"/>
      <c r="C860" s="10"/>
      <c r="E860" s="10"/>
      <c r="H860">
        <v>0</v>
      </c>
      <c r="I860" s="10"/>
      <c r="J860">
        <v>0</v>
      </c>
      <c r="K860">
        <v>0</v>
      </c>
      <c r="L860">
        <v>0</v>
      </c>
      <c r="N860">
        <v>0</v>
      </c>
      <c r="O860" t="s">
        <v>34</v>
      </c>
    </row>
    <row r="861" spans="2:15">
      <c r="B861" s="22"/>
      <c r="C861" s="10"/>
      <c r="E861" s="10"/>
      <c r="H861">
        <v>0</v>
      </c>
      <c r="I861" s="10"/>
      <c r="J861">
        <v>0</v>
      </c>
      <c r="K861">
        <v>0</v>
      </c>
      <c r="L861">
        <v>0</v>
      </c>
      <c r="N861">
        <v>0</v>
      </c>
      <c r="O861" t="s">
        <v>26</v>
      </c>
    </row>
    <row r="862" spans="2:15">
      <c r="B862" s="22"/>
      <c r="C862" s="10"/>
      <c r="E862" s="10"/>
      <c r="H862">
        <v>0</v>
      </c>
      <c r="I862" s="10"/>
      <c r="J862">
        <v>0</v>
      </c>
      <c r="K862">
        <v>0</v>
      </c>
      <c r="L862">
        <v>0</v>
      </c>
      <c r="N862">
        <v>0</v>
      </c>
      <c r="O862" t="s">
        <v>36</v>
      </c>
    </row>
    <row r="863" spans="2:15">
      <c r="B863" s="22"/>
      <c r="C863" s="10"/>
      <c r="E863" s="10"/>
      <c r="H863">
        <v>0</v>
      </c>
      <c r="I863" s="10"/>
      <c r="J863">
        <v>0</v>
      </c>
      <c r="K863">
        <v>0</v>
      </c>
      <c r="L863">
        <v>0</v>
      </c>
      <c r="N863">
        <v>0</v>
      </c>
      <c r="O863" t="s">
        <v>35</v>
      </c>
    </row>
    <row r="864" spans="2:15">
      <c r="B864" s="22"/>
      <c r="C864" s="10"/>
      <c r="E864" s="10"/>
      <c r="H864">
        <v>0</v>
      </c>
      <c r="I864" s="10"/>
      <c r="J864">
        <v>0</v>
      </c>
      <c r="K864">
        <v>0</v>
      </c>
      <c r="L864">
        <v>0</v>
      </c>
      <c r="N864">
        <v>0</v>
      </c>
      <c r="O864" t="s">
        <v>34</v>
      </c>
    </row>
    <row r="865" spans="2:15">
      <c r="B865" s="22"/>
      <c r="C865" s="10"/>
      <c r="E865" s="10"/>
      <c r="H865">
        <v>0</v>
      </c>
      <c r="I865" s="10"/>
      <c r="J865">
        <v>0</v>
      </c>
      <c r="K865">
        <v>0</v>
      </c>
      <c r="L865">
        <v>0</v>
      </c>
      <c r="N865">
        <v>0</v>
      </c>
      <c r="O865" t="s">
        <v>26</v>
      </c>
    </row>
    <row r="866" spans="2:15">
      <c r="B866" s="22"/>
      <c r="C866" s="10"/>
      <c r="E866" s="10"/>
      <c r="H866">
        <v>0</v>
      </c>
      <c r="I866" s="10"/>
      <c r="J866">
        <v>0</v>
      </c>
      <c r="K866">
        <v>0</v>
      </c>
      <c r="L866">
        <v>0</v>
      </c>
      <c r="N866">
        <v>0</v>
      </c>
      <c r="O866" t="s">
        <v>36</v>
      </c>
    </row>
    <row r="867" spans="2:15">
      <c r="B867" s="22"/>
      <c r="C867" s="10"/>
      <c r="E867" s="10"/>
      <c r="H867">
        <v>0</v>
      </c>
      <c r="I867" s="10"/>
      <c r="J867">
        <v>0</v>
      </c>
      <c r="K867">
        <v>0</v>
      </c>
      <c r="L867">
        <v>0</v>
      </c>
      <c r="N867">
        <v>0</v>
      </c>
      <c r="O867" t="s">
        <v>35</v>
      </c>
    </row>
    <row r="868" spans="2:15">
      <c r="B868" s="22"/>
      <c r="C868" s="10"/>
      <c r="E868" s="10"/>
      <c r="H868">
        <v>0</v>
      </c>
      <c r="I868" s="10"/>
      <c r="J868">
        <v>0</v>
      </c>
      <c r="K868">
        <v>0</v>
      </c>
      <c r="L868">
        <v>0</v>
      </c>
      <c r="N868">
        <v>0</v>
      </c>
      <c r="O868" t="s">
        <v>34</v>
      </c>
    </row>
    <row r="869" spans="2:15">
      <c r="B869" s="22"/>
      <c r="C869" s="10"/>
      <c r="E869" s="10"/>
      <c r="H869">
        <v>0</v>
      </c>
      <c r="I869" s="10"/>
      <c r="J869">
        <v>0</v>
      </c>
      <c r="K869">
        <v>0</v>
      </c>
      <c r="L869">
        <v>0</v>
      </c>
      <c r="N869">
        <v>0</v>
      </c>
      <c r="O869" t="s">
        <v>26</v>
      </c>
    </row>
    <row r="870" spans="2:15">
      <c r="B870" s="22"/>
      <c r="C870" s="10"/>
      <c r="E870" s="10"/>
      <c r="H870">
        <v>0</v>
      </c>
      <c r="I870" s="10"/>
      <c r="J870">
        <v>0</v>
      </c>
      <c r="K870">
        <v>0</v>
      </c>
      <c r="L870">
        <v>0</v>
      </c>
      <c r="N870">
        <v>0</v>
      </c>
      <c r="O870" t="s">
        <v>36</v>
      </c>
    </row>
    <row r="871" spans="2:15">
      <c r="B871" s="22"/>
      <c r="C871" s="10"/>
      <c r="E871" s="10"/>
      <c r="H871">
        <v>0</v>
      </c>
      <c r="I871" s="10"/>
      <c r="J871">
        <v>0</v>
      </c>
      <c r="K871">
        <v>0</v>
      </c>
      <c r="L871">
        <v>0</v>
      </c>
      <c r="N871">
        <v>0</v>
      </c>
      <c r="O871" t="s">
        <v>35</v>
      </c>
    </row>
    <row r="872" spans="2:15">
      <c r="B872" s="22"/>
      <c r="C872" s="10"/>
      <c r="E872" s="10"/>
      <c r="H872">
        <v>0</v>
      </c>
      <c r="I872" s="10"/>
      <c r="J872">
        <v>0</v>
      </c>
      <c r="K872">
        <v>0</v>
      </c>
      <c r="L872">
        <v>0</v>
      </c>
      <c r="N872">
        <v>0</v>
      </c>
      <c r="O872" t="s">
        <v>34</v>
      </c>
    </row>
    <row r="873" spans="2:15">
      <c r="B873" s="22"/>
      <c r="C873" s="10"/>
      <c r="E873" s="10"/>
      <c r="H873">
        <v>0</v>
      </c>
      <c r="I873" s="10"/>
      <c r="J873">
        <v>0</v>
      </c>
      <c r="K873">
        <v>0</v>
      </c>
      <c r="L873">
        <v>0</v>
      </c>
      <c r="N873">
        <v>0</v>
      </c>
      <c r="O873" t="s">
        <v>26</v>
      </c>
    </row>
    <row r="874" spans="2:15">
      <c r="B874" s="22"/>
      <c r="C874" s="10"/>
      <c r="E874" s="10"/>
      <c r="H874">
        <v>0</v>
      </c>
      <c r="I874" s="10"/>
      <c r="J874">
        <v>0</v>
      </c>
      <c r="K874">
        <v>0</v>
      </c>
      <c r="L874">
        <v>0</v>
      </c>
      <c r="N874">
        <v>0</v>
      </c>
      <c r="O874" t="s">
        <v>36</v>
      </c>
    </row>
    <row r="875" spans="2:15">
      <c r="B875" s="22"/>
      <c r="C875" s="10"/>
      <c r="E875" s="10"/>
      <c r="H875">
        <v>0</v>
      </c>
      <c r="I875" s="10"/>
      <c r="J875">
        <v>0</v>
      </c>
      <c r="K875">
        <v>0</v>
      </c>
      <c r="L875">
        <v>0</v>
      </c>
      <c r="N875">
        <v>0</v>
      </c>
      <c r="O875" t="s">
        <v>35</v>
      </c>
    </row>
    <row r="876" spans="2:15">
      <c r="B876" s="22"/>
      <c r="C876" s="10"/>
      <c r="E876" s="10"/>
      <c r="H876">
        <v>0</v>
      </c>
      <c r="I876" s="10"/>
      <c r="J876">
        <v>0</v>
      </c>
      <c r="K876">
        <v>0</v>
      </c>
      <c r="L876">
        <v>0</v>
      </c>
      <c r="N876">
        <v>0</v>
      </c>
      <c r="O876" t="s">
        <v>34</v>
      </c>
    </row>
    <row r="877" spans="2:15">
      <c r="B877" s="22"/>
      <c r="C877" s="10"/>
      <c r="E877" s="10"/>
      <c r="H877">
        <v>0</v>
      </c>
      <c r="I877" s="10"/>
      <c r="J877">
        <v>0</v>
      </c>
      <c r="K877">
        <v>0</v>
      </c>
      <c r="L877">
        <v>0</v>
      </c>
      <c r="N877">
        <v>0</v>
      </c>
      <c r="O877" t="s">
        <v>26</v>
      </c>
    </row>
    <row r="878" spans="2:15">
      <c r="B878" s="22"/>
      <c r="C878" s="10"/>
      <c r="E878" s="10"/>
      <c r="H878">
        <v>0</v>
      </c>
      <c r="I878" s="10"/>
      <c r="J878">
        <v>0</v>
      </c>
      <c r="K878">
        <v>0</v>
      </c>
      <c r="L878">
        <v>0</v>
      </c>
      <c r="N878">
        <v>0</v>
      </c>
      <c r="O878" t="s">
        <v>36</v>
      </c>
    </row>
    <row r="879" spans="2:15">
      <c r="B879" s="22"/>
      <c r="C879" s="10"/>
      <c r="E879" s="10"/>
      <c r="H879">
        <v>0</v>
      </c>
      <c r="I879" s="10"/>
      <c r="J879">
        <v>0</v>
      </c>
      <c r="K879">
        <v>0</v>
      </c>
      <c r="L879">
        <v>0</v>
      </c>
      <c r="N879">
        <v>0</v>
      </c>
      <c r="O879" t="s">
        <v>35</v>
      </c>
    </row>
    <row r="880" spans="2:15">
      <c r="B880" s="22"/>
      <c r="C880" s="10"/>
      <c r="E880" s="10"/>
      <c r="H880">
        <v>0</v>
      </c>
      <c r="I880" s="10"/>
      <c r="J880">
        <v>0</v>
      </c>
      <c r="K880">
        <v>0</v>
      </c>
      <c r="L880">
        <v>0</v>
      </c>
      <c r="N880">
        <v>0</v>
      </c>
      <c r="O880" t="s">
        <v>34</v>
      </c>
    </row>
    <row r="881" spans="2:15">
      <c r="B881" s="22"/>
      <c r="C881" s="10"/>
      <c r="E881" s="10"/>
      <c r="H881">
        <v>0</v>
      </c>
      <c r="I881" s="10"/>
      <c r="J881">
        <v>0</v>
      </c>
      <c r="K881">
        <v>0</v>
      </c>
      <c r="L881">
        <v>0</v>
      </c>
      <c r="N881">
        <v>0</v>
      </c>
      <c r="O881" t="s">
        <v>26</v>
      </c>
    </row>
    <row r="882" spans="2:15">
      <c r="B882" s="22"/>
      <c r="C882" s="10"/>
      <c r="E882" s="10"/>
      <c r="H882">
        <v>0</v>
      </c>
      <c r="I882" s="10"/>
      <c r="J882">
        <v>0</v>
      </c>
      <c r="K882">
        <v>0</v>
      </c>
      <c r="L882">
        <v>0</v>
      </c>
      <c r="N882">
        <v>0</v>
      </c>
      <c r="O882" t="s">
        <v>36</v>
      </c>
    </row>
    <row r="883" spans="2:15">
      <c r="B883" s="22"/>
      <c r="C883" s="10"/>
      <c r="E883" s="10"/>
      <c r="H883">
        <v>0</v>
      </c>
      <c r="I883" s="10"/>
      <c r="J883">
        <v>0</v>
      </c>
      <c r="K883">
        <v>0</v>
      </c>
      <c r="L883">
        <v>0</v>
      </c>
      <c r="N883">
        <v>0</v>
      </c>
      <c r="O883" t="s">
        <v>35</v>
      </c>
    </row>
    <row r="884" spans="2:15">
      <c r="B884" s="22"/>
      <c r="C884" s="10"/>
      <c r="E884" s="10"/>
      <c r="H884">
        <v>0</v>
      </c>
      <c r="I884" s="10"/>
      <c r="J884">
        <v>0</v>
      </c>
      <c r="K884">
        <v>0</v>
      </c>
      <c r="L884">
        <v>0</v>
      </c>
      <c r="N884">
        <v>0</v>
      </c>
      <c r="O884" t="s">
        <v>34</v>
      </c>
    </row>
    <row r="885" spans="2:15">
      <c r="B885" s="22"/>
      <c r="C885" s="10"/>
      <c r="E885" s="10"/>
      <c r="H885">
        <v>0</v>
      </c>
      <c r="I885" s="10"/>
      <c r="J885">
        <v>0</v>
      </c>
      <c r="K885">
        <v>0</v>
      </c>
      <c r="L885">
        <v>0</v>
      </c>
      <c r="N885">
        <v>0</v>
      </c>
      <c r="O885" t="s">
        <v>26</v>
      </c>
    </row>
    <row r="886" spans="2:15">
      <c r="B886" s="22"/>
      <c r="C886" s="10"/>
      <c r="E886" s="10"/>
      <c r="H886">
        <v>0</v>
      </c>
      <c r="I886" s="10"/>
      <c r="J886">
        <v>0</v>
      </c>
      <c r="K886">
        <v>0</v>
      </c>
      <c r="L886">
        <v>0</v>
      </c>
      <c r="N886">
        <v>0</v>
      </c>
      <c r="O886" t="s">
        <v>33</v>
      </c>
    </row>
    <row r="887" spans="2:15">
      <c r="B887" s="22"/>
      <c r="C887" s="10"/>
      <c r="E887" s="10"/>
      <c r="H887">
        <v>0</v>
      </c>
      <c r="I887" s="10"/>
      <c r="J887">
        <v>0</v>
      </c>
      <c r="K887">
        <v>0</v>
      </c>
      <c r="L887">
        <v>0</v>
      </c>
      <c r="N887">
        <v>0</v>
      </c>
      <c r="O887" t="s">
        <v>35</v>
      </c>
    </row>
    <row r="888" spans="2:15">
      <c r="B888" s="22"/>
      <c r="C888" s="10"/>
      <c r="E888" s="10"/>
      <c r="H888">
        <v>0</v>
      </c>
      <c r="I888" s="10"/>
      <c r="J888">
        <v>0</v>
      </c>
      <c r="K888">
        <v>0</v>
      </c>
      <c r="L888">
        <v>0</v>
      </c>
      <c r="N888">
        <v>0</v>
      </c>
      <c r="O888" t="s">
        <v>34</v>
      </c>
    </row>
    <row r="889" spans="2:15">
      <c r="B889" s="22"/>
      <c r="C889" s="10"/>
      <c r="E889" s="10"/>
      <c r="H889">
        <v>0</v>
      </c>
      <c r="I889" s="10"/>
      <c r="J889">
        <v>0</v>
      </c>
      <c r="K889">
        <v>0</v>
      </c>
      <c r="L889">
        <v>0</v>
      </c>
      <c r="N889">
        <v>0</v>
      </c>
      <c r="O889" t="s">
        <v>26</v>
      </c>
    </row>
    <row r="890" spans="2:15">
      <c r="B890" s="22"/>
      <c r="C890" s="10"/>
      <c r="E890" s="10"/>
      <c r="H890">
        <v>0</v>
      </c>
      <c r="I890" s="10"/>
      <c r="J890">
        <v>0</v>
      </c>
      <c r="K890">
        <v>0</v>
      </c>
      <c r="L890">
        <v>0</v>
      </c>
      <c r="N890">
        <v>0</v>
      </c>
      <c r="O890" t="s">
        <v>33</v>
      </c>
    </row>
    <row r="891" spans="2:15">
      <c r="B891" s="22"/>
      <c r="C891" s="10"/>
      <c r="E891" s="10"/>
      <c r="H891">
        <v>0</v>
      </c>
      <c r="I891" s="10"/>
      <c r="J891">
        <v>0</v>
      </c>
      <c r="K891">
        <v>0</v>
      </c>
      <c r="L891">
        <v>0</v>
      </c>
      <c r="N891">
        <v>0</v>
      </c>
      <c r="O891" t="s">
        <v>35</v>
      </c>
    </row>
    <row r="892" spans="2:15">
      <c r="B892" s="22"/>
      <c r="C892" s="10"/>
      <c r="E892" s="10"/>
      <c r="H892">
        <v>0</v>
      </c>
      <c r="I892" s="10"/>
      <c r="J892">
        <v>0</v>
      </c>
      <c r="K892">
        <v>0</v>
      </c>
      <c r="L892">
        <v>0</v>
      </c>
      <c r="N892">
        <v>0</v>
      </c>
      <c r="O892" t="s">
        <v>34</v>
      </c>
    </row>
    <row r="893" spans="2:15">
      <c r="B893" s="22"/>
      <c r="C893" s="10"/>
      <c r="E893" s="10"/>
      <c r="H893">
        <v>0</v>
      </c>
      <c r="I893" s="10"/>
      <c r="J893">
        <v>0</v>
      </c>
      <c r="K893">
        <v>0</v>
      </c>
      <c r="L893">
        <v>0</v>
      </c>
      <c r="N893">
        <v>0</v>
      </c>
      <c r="O893" t="s">
        <v>26</v>
      </c>
    </row>
    <row r="894" spans="2:15">
      <c r="B894" s="22"/>
      <c r="C894" s="10"/>
      <c r="E894" s="10"/>
      <c r="H894">
        <v>0</v>
      </c>
      <c r="I894" s="10"/>
      <c r="J894">
        <v>0</v>
      </c>
      <c r="K894">
        <v>0</v>
      </c>
      <c r="L894">
        <v>0</v>
      </c>
      <c r="N894">
        <v>0</v>
      </c>
      <c r="O894" t="s">
        <v>33</v>
      </c>
    </row>
    <row r="895" spans="2:15">
      <c r="B895" s="22"/>
      <c r="C895" s="10"/>
      <c r="E895" s="10"/>
      <c r="H895">
        <v>0</v>
      </c>
      <c r="I895" s="10"/>
      <c r="J895">
        <v>0</v>
      </c>
      <c r="K895">
        <v>0</v>
      </c>
      <c r="L895">
        <v>0</v>
      </c>
      <c r="N895">
        <v>0</v>
      </c>
      <c r="O895" t="s">
        <v>35</v>
      </c>
    </row>
    <row r="896" spans="2:15">
      <c r="B896" s="22"/>
      <c r="C896" s="10"/>
      <c r="E896" s="10"/>
      <c r="H896">
        <v>0</v>
      </c>
      <c r="I896" s="10"/>
      <c r="J896">
        <v>0</v>
      </c>
      <c r="K896">
        <v>0</v>
      </c>
      <c r="L896">
        <v>0</v>
      </c>
      <c r="N896">
        <v>0</v>
      </c>
      <c r="O896" t="s">
        <v>34</v>
      </c>
    </row>
    <row r="897" spans="2:15">
      <c r="B897" s="22"/>
      <c r="C897" s="10"/>
      <c r="E897" s="10"/>
      <c r="H897">
        <v>0</v>
      </c>
      <c r="I897" s="10"/>
      <c r="J897">
        <v>0</v>
      </c>
      <c r="K897">
        <v>0</v>
      </c>
      <c r="L897">
        <v>0</v>
      </c>
      <c r="N897">
        <v>0</v>
      </c>
      <c r="O897" t="s">
        <v>26</v>
      </c>
    </row>
    <row r="898" spans="2:15">
      <c r="B898" s="22"/>
      <c r="C898" s="10"/>
      <c r="E898" s="10"/>
      <c r="H898">
        <v>0</v>
      </c>
      <c r="I898" s="10"/>
      <c r="J898">
        <v>0</v>
      </c>
      <c r="K898">
        <v>0</v>
      </c>
      <c r="L898">
        <v>0</v>
      </c>
      <c r="N898">
        <v>0</v>
      </c>
      <c r="O898" t="s">
        <v>33</v>
      </c>
    </row>
    <row r="899" spans="2:15">
      <c r="B899" s="22"/>
      <c r="C899" s="10"/>
      <c r="E899" s="10"/>
      <c r="H899">
        <v>0</v>
      </c>
      <c r="I899" s="10"/>
      <c r="J899">
        <v>0</v>
      </c>
      <c r="K899">
        <v>0</v>
      </c>
      <c r="L899">
        <v>0</v>
      </c>
      <c r="N899">
        <v>0</v>
      </c>
      <c r="O899" t="s">
        <v>35</v>
      </c>
    </row>
    <row r="900" spans="2:15">
      <c r="B900" s="22"/>
      <c r="C900" s="10"/>
      <c r="E900" s="10"/>
      <c r="H900">
        <v>0</v>
      </c>
      <c r="I900" s="10"/>
      <c r="J900">
        <v>0</v>
      </c>
      <c r="K900">
        <v>0</v>
      </c>
      <c r="L900">
        <v>0</v>
      </c>
      <c r="N900">
        <v>0</v>
      </c>
      <c r="O900" t="s">
        <v>34</v>
      </c>
    </row>
    <row r="901" spans="2:15">
      <c r="B901" s="22"/>
      <c r="C901" s="10"/>
      <c r="E901" s="10"/>
      <c r="H901">
        <v>0</v>
      </c>
      <c r="I901" s="10"/>
      <c r="J901">
        <v>0</v>
      </c>
      <c r="K901">
        <v>0</v>
      </c>
      <c r="L901">
        <v>0</v>
      </c>
      <c r="N901">
        <v>0</v>
      </c>
      <c r="O901" t="s">
        <v>26</v>
      </c>
    </row>
    <row r="902" spans="2:15">
      <c r="B902" s="22"/>
      <c r="C902" s="10"/>
      <c r="E902" s="10"/>
      <c r="H902">
        <v>0</v>
      </c>
      <c r="I902" s="10"/>
      <c r="J902">
        <v>0</v>
      </c>
      <c r="K902">
        <v>0</v>
      </c>
      <c r="L902">
        <v>0</v>
      </c>
      <c r="N902">
        <v>0</v>
      </c>
      <c r="O902" t="s">
        <v>33</v>
      </c>
    </row>
    <row r="903" spans="2:15">
      <c r="B903" s="22"/>
      <c r="C903" s="10"/>
      <c r="E903" s="10"/>
      <c r="H903">
        <v>0</v>
      </c>
      <c r="I903" s="10"/>
      <c r="J903">
        <v>0</v>
      </c>
      <c r="K903">
        <v>0</v>
      </c>
      <c r="L903">
        <v>0</v>
      </c>
      <c r="N903">
        <v>0</v>
      </c>
      <c r="O903" t="s">
        <v>35</v>
      </c>
    </row>
    <row r="904" spans="2:15">
      <c r="B904" s="22"/>
      <c r="C904" s="10"/>
      <c r="E904" s="10"/>
      <c r="H904">
        <v>0</v>
      </c>
      <c r="I904" s="10"/>
      <c r="J904">
        <v>0</v>
      </c>
      <c r="K904">
        <v>0</v>
      </c>
      <c r="L904">
        <v>0</v>
      </c>
      <c r="N904">
        <v>0</v>
      </c>
      <c r="O904" t="s">
        <v>34</v>
      </c>
    </row>
    <row r="905" spans="2:15">
      <c r="B905" s="22"/>
      <c r="C905" s="10"/>
      <c r="E905" s="10"/>
      <c r="H905">
        <v>0</v>
      </c>
      <c r="I905" s="10"/>
      <c r="J905">
        <v>0</v>
      </c>
      <c r="K905">
        <v>0</v>
      </c>
      <c r="L905">
        <v>0</v>
      </c>
      <c r="N905">
        <v>0</v>
      </c>
      <c r="O905" t="s">
        <v>26</v>
      </c>
    </row>
    <row r="906" spans="2:15">
      <c r="B906" s="22"/>
      <c r="C906" s="10"/>
      <c r="E906" s="10"/>
      <c r="H906">
        <v>0</v>
      </c>
      <c r="I906" s="10"/>
      <c r="J906">
        <v>0</v>
      </c>
      <c r="K906">
        <v>0</v>
      </c>
      <c r="L906">
        <v>0</v>
      </c>
      <c r="N906">
        <v>0</v>
      </c>
      <c r="O906" t="s">
        <v>33</v>
      </c>
    </row>
    <row r="907" spans="2:15">
      <c r="B907" s="22"/>
      <c r="C907" s="10"/>
      <c r="E907" s="10"/>
      <c r="H907">
        <v>0</v>
      </c>
      <c r="I907" s="10"/>
      <c r="J907">
        <v>0</v>
      </c>
      <c r="K907">
        <v>0</v>
      </c>
      <c r="L907">
        <v>0</v>
      </c>
      <c r="N907">
        <v>0</v>
      </c>
      <c r="O907" t="s">
        <v>32</v>
      </c>
    </row>
    <row r="908" spans="2:15">
      <c r="B908" s="22"/>
      <c r="C908" s="10"/>
      <c r="E908" s="10"/>
      <c r="H908">
        <v>0</v>
      </c>
      <c r="I908" s="10"/>
      <c r="J908">
        <v>0</v>
      </c>
      <c r="K908">
        <v>0</v>
      </c>
      <c r="L908">
        <v>0</v>
      </c>
      <c r="N908">
        <v>0</v>
      </c>
      <c r="O908" t="s">
        <v>34</v>
      </c>
    </row>
    <row r="909" spans="2:15">
      <c r="B909" s="22"/>
      <c r="C909" s="10"/>
      <c r="E909" s="10"/>
      <c r="H909">
        <v>0</v>
      </c>
      <c r="I909" s="10"/>
      <c r="J909">
        <v>0</v>
      </c>
      <c r="K909">
        <v>0</v>
      </c>
      <c r="L909">
        <v>0</v>
      </c>
      <c r="N909">
        <v>0</v>
      </c>
      <c r="O909" t="s">
        <v>26</v>
      </c>
    </row>
    <row r="910" spans="2:15">
      <c r="B910" s="22"/>
      <c r="C910" s="10"/>
      <c r="E910" s="10"/>
      <c r="H910">
        <v>0</v>
      </c>
      <c r="I910" s="10"/>
      <c r="J910">
        <v>0</v>
      </c>
      <c r="K910">
        <v>0</v>
      </c>
      <c r="L910">
        <v>0</v>
      </c>
      <c r="N910">
        <v>0</v>
      </c>
      <c r="O910" t="s">
        <v>33</v>
      </c>
    </row>
    <row r="911" spans="2:15">
      <c r="B911" s="22"/>
      <c r="C911" s="10"/>
      <c r="E911" s="10"/>
      <c r="H911">
        <v>0</v>
      </c>
      <c r="I911" s="10"/>
      <c r="J911">
        <v>0</v>
      </c>
      <c r="K911">
        <v>0</v>
      </c>
      <c r="L911">
        <v>0</v>
      </c>
      <c r="N911">
        <v>0</v>
      </c>
      <c r="O911" t="s">
        <v>32</v>
      </c>
    </row>
    <row r="912" spans="2:15">
      <c r="B912" s="22"/>
      <c r="C912" s="10"/>
      <c r="E912" s="10"/>
      <c r="H912">
        <v>0</v>
      </c>
      <c r="I912" s="10"/>
      <c r="J912">
        <v>0</v>
      </c>
      <c r="K912">
        <v>0</v>
      </c>
      <c r="L912">
        <v>0</v>
      </c>
      <c r="N912">
        <v>0</v>
      </c>
      <c r="O912" t="s">
        <v>34</v>
      </c>
    </row>
    <row r="913" spans="2:15">
      <c r="B913" s="22"/>
      <c r="C913" s="10"/>
      <c r="E913" s="10"/>
      <c r="H913">
        <v>0</v>
      </c>
      <c r="I913" s="10"/>
      <c r="J913">
        <v>0</v>
      </c>
      <c r="K913">
        <v>0</v>
      </c>
      <c r="L913">
        <v>0</v>
      </c>
      <c r="N913">
        <v>0</v>
      </c>
      <c r="O913" t="s">
        <v>26</v>
      </c>
    </row>
    <row r="914" spans="2:15">
      <c r="B914" s="22"/>
      <c r="C914" s="10"/>
      <c r="E914" s="10"/>
      <c r="H914">
        <v>0</v>
      </c>
      <c r="I914" s="10"/>
      <c r="J914">
        <v>0</v>
      </c>
      <c r="K914">
        <v>0</v>
      </c>
      <c r="L914">
        <v>0</v>
      </c>
      <c r="N914">
        <v>0</v>
      </c>
      <c r="O914" t="s">
        <v>33</v>
      </c>
    </row>
    <row r="915" spans="2:15">
      <c r="B915" s="22"/>
      <c r="C915" s="10"/>
      <c r="E915" s="10"/>
      <c r="H915">
        <v>0</v>
      </c>
      <c r="I915" s="10"/>
      <c r="J915">
        <v>0</v>
      </c>
      <c r="K915">
        <v>0</v>
      </c>
      <c r="L915">
        <v>0</v>
      </c>
      <c r="N915">
        <v>0</v>
      </c>
      <c r="O915" t="s">
        <v>32</v>
      </c>
    </row>
    <row r="916" spans="2:15">
      <c r="B916" s="22"/>
      <c r="C916" s="10"/>
      <c r="E916" s="10"/>
      <c r="H916">
        <v>0</v>
      </c>
      <c r="I916" s="10"/>
      <c r="J916">
        <v>0</v>
      </c>
      <c r="K916">
        <v>0</v>
      </c>
      <c r="L916">
        <v>0</v>
      </c>
      <c r="N916">
        <v>0</v>
      </c>
      <c r="O916" t="s">
        <v>34</v>
      </c>
    </row>
    <row r="917" spans="2:15">
      <c r="B917" s="22"/>
      <c r="C917" s="10"/>
      <c r="E917" s="10"/>
      <c r="H917">
        <v>0</v>
      </c>
      <c r="I917" s="10"/>
      <c r="J917">
        <v>0</v>
      </c>
      <c r="K917">
        <v>0</v>
      </c>
      <c r="L917">
        <v>0</v>
      </c>
      <c r="N917">
        <v>0</v>
      </c>
      <c r="O917" t="s">
        <v>26</v>
      </c>
    </row>
    <row r="918" spans="2:15">
      <c r="B918" s="22"/>
      <c r="C918" s="10"/>
      <c r="E918" s="10"/>
      <c r="H918">
        <v>0</v>
      </c>
      <c r="I918" s="10"/>
      <c r="J918">
        <v>0</v>
      </c>
      <c r="K918">
        <v>0</v>
      </c>
      <c r="L918">
        <v>0</v>
      </c>
      <c r="N918">
        <v>0</v>
      </c>
      <c r="O918" t="s">
        <v>33</v>
      </c>
    </row>
    <row r="919" spans="2:15">
      <c r="B919" s="22"/>
      <c r="C919" s="10"/>
      <c r="E919" s="10"/>
      <c r="H919">
        <v>0</v>
      </c>
      <c r="I919" s="10"/>
      <c r="J919">
        <v>0</v>
      </c>
      <c r="K919">
        <v>0</v>
      </c>
      <c r="L919">
        <v>0</v>
      </c>
      <c r="N919">
        <v>0</v>
      </c>
      <c r="O919" t="s">
        <v>32</v>
      </c>
    </row>
    <row r="920" spans="2:15">
      <c r="B920" s="22"/>
      <c r="C920" s="10"/>
      <c r="E920" s="10"/>
      <c r="H920">
        <v>0</v>
      </c>
      <c r="I920" s="10"/>
      <c r="J920">
        <v>0</v>
      </c>
      <c r="K920">
        <v>0</v>
      </c>
      <c r="L920">
        <v>0</v>
      </c>
      <c r="N920">
        <v>0</v>
      </c>
      <c r="O920" t="s">
        <v>34</v>
      </c>
    </row>
    <row r="921" spans="2:15">
      <c r="B921" s="22"/>
      <c r="C921" s="10"/>
      <c r="E921" s="10"/>
      <c r="H921">
        <v>0</v>
      </c>
      <c r="I921" s="10"/>
      <c r="J921">
        <v>0</v>
      </c>
      <c r="K921">
        <v>0</v>
      </c>
      <c r="L921">
        <v>0</v>
      </c>
      <c r="N921">
        <v>0</v>
      </c>
      <c r="O921" t="s">
        <v>26</v>
      </c>
    </row>
    <row r="922" spans="2:15">
      <c r="B922" s="22"/>
      <c r="C922" s="10"/>
      <c r="E922" s="10"/>
      <c r="H922">
        <v>0</v>
      </c>
      <c r="I922" s="10"/>
      <c r="J922">
        <v>0</v>
      </c>
      <c r="K922">
        <v>0</v>
      </c>
      <c r="L922">
        <v>0</v>
      </c>
      <c r="N922">
        <v>0</v>
      </c>
      <c r="O922" t="s">
        <v>33</v>
      </c>
    </row>
    <row r="923" spans="2:15">
      <c r="B923" s="22"/>
      <c r="C923" s="10"/>
      <c r="E923" s="10"/>
      <c r="H923">
        <v>0</v>
      </c>
      <c r="I923" s="10"/>
      <c r="J923">
        <v>0</v>
      </c>
      <c r="K923">
        <v>0</v>
      </c>
      <c r="L923">
        <v>0</v>
      </c>
      <c r="N923">
        <v>0</v>
      </c>
      <c r="O923" t="s">
        <v>32</v>
      </c>
    </row>
    <row r="924" spans="2:15">
      <c r="B924" s="22"/>
      <c r="C924" s="10"/>
      <c r="E924" s="10"/>
      <c r="H924">
        <v>0</v>
      </c>
      <c r="I924" s="10"/>
      <c r="J924">
        <v>0</v>
      </c>
      <c r="K924">
        <v>0</v>
      </c>
      <c r="L924">
        <v>0</v>
      </c>
      <c r="N924">
        <v>0</v>
      </c>
      <c r="O924" t="s">
        <v>34</v>
      </c>
    </row>
    <row r="925" spans="2:15">
      <c r="B925" s="22"/>
      <c r="C925" s="10"/>
      <c r="E925" s="10"/>
      <c r="H925">
        <v>0</v>
      </c>
      <c r="I925" s="10"/>
      <c r="J925">
        <v>0</v>
      </c>
      <c r="K925">
        <v>0</v>
      </c>
      <c r="L925">
        <v>0</v>
      </c>
      <c r="N925">
        <v>0</v>
      </c>
      <c r="O925" t="s">
        <v>26</v>
      </c>
    </row>
    <row r="926" spans="2:15">
      <c r="B926" s="22"/>
      <c r="C926" s="10"/>
      <c r="E926" s="10"/>
      <c r="H926">
        <v>0</v>
      </c>
      <c r="I926" s="10"/>
      <c r="J926">
        <v>0</v>
      </c>
      <c r="K926">
        <v>0</v>
      </c>
      <c r="L926">
        <v>0</v>
      </c>
      <c r="N926">
        <v>0</v>
      </c>
      <c r="O926" t="s">
        <v>33</v>
      </c>
    </row>
    <row r="927" spans="2:15">
      <c r="B927" s="22"/>
      <c r="C927" s="10"/>
      <c r="E927" s="10"/>
      <c r="H927">
        <v>0</v>
      </c>
      <c r="I927" s="10"/>
      <c r="J927">
        <v>0</v>
      </c>
      <c r="K927">
        <v>0</v>
      </c>
      <c r="L927">
        <v>0</v>
      </c>
      <c r="N927">
        <v>0</v>
      </c>
      <c r="O927" t="s">
        <v>32</v>
      </c>
    </row>
    <row r="928" spans="2:15">
      <c r="B928" s="22"/>
      <c r="C928" s="10"/>
      <c r="E928" s="10"/>
      <c r="H928">
        <v>0</v>
      </c>
      <c r="I928" s="10"/>
      <c r="J928">
        <v>0</v>
      </c>
      <c r="K928">
        <v>0</v>
      </c>
      <c r="L928">
        <v>0</v>
      </c>
      <c r="N928">
        <v>0</v>
      </c>
      <c r="O928" t="s">
        <v>34</v>
      </c>
    </row>
    <row r="929" spans="2:15">
      <c r="B929" s="22"/>
      <c r="C929" s="10"/>
      <c r="E929" s="10"/>
      <c r="H929">
        <v>0</v>
      </c>
      <c r="I929" s="10"/>
      <c r="J929">
        <v>0</v>
      </c>
      <c r="K929">
        <v>0</v>
      </c>
      <c r="L929">
        <v>0</v>
      </c>
      <c r="N929">
        <v>0</v>
      </c>
      <c r="O929" t="s">
        <v>26</v>
      </c>
    </row>
    <row r="930" spans="2:15">
      <c r="B930" s="22"/>
      <c r="C930" s="10"/>
      <c r="E930" s="10"/>
      <c r="H930">
        <v>0</v>
      </c>
      <c r="I930" s="10"/>
      <c r="J930">
        <v>0</v>
      </c>
      <c r="K930">
        <v>0</v>
      </c>
      <c r="L930">
        <v>0</v>
      </c>
      <c r="N930">
        <v>0</v>
      </c>
      <c r="O930" t="s">
        <v>33</v>
      </c>
    </row>
    <row r="931" spans="2:15">
      <c r="B931" s="22"/>
      <c r="C931" s="10"/>
      <c r="E931" s="10"/>
      <c r="H931">
        <v>0</v>
      </c>
      <c r="I931" s="10"/>
      <c r="J931">
        <v>0</v>
      </c>
      <c r="K931">
        <v>0</v>
      </c>
      <c r="L931">
        <v>0</v>
      </c>
      <c r="N931">
        <v>0</v>
      </c>
      <c r="O931" t="s">
        <v>32</v>
      </c>
    </row>
    <row r="932" spans="2:15">
      <c r="B932" s="22"/>
      <c r="C932" s="10"/>
      <c r="E932" s="10"/>
      <c r="H932">
        <v>0</v>
      </c>
      <c r="I932" s="10"/>
      <c r="J932">
        <v>0</v>
      </c>
      <c r="K932">
        <v>0</v>
      </c>
      <c r="L932">
        <v>0</v>
      </c>
      <c r="N932">
        <v>0</v>
      </c>
      <c r="O932" t="s">
        <v>34</v>
      </c>
    </row>
    <row r="933" spans="2:15">
      <c r="B933" s="22"/>
      <c r="C933" s="10"/>
      <c r="E933" s="10"/>
      <c r="H933">
        <v>0</v>
      </c>
      <c r="I933" s="10"/>
      <c r="J933">
        <v>0</v>
      </c>
      <c r="K933">
        <v>0</v>
      </c>
      <c r="L933">
        <v>0</v>
      </c>
      <c r="N933">
        <v>0</v>
      </c>
      <c r="O933" t="s">
        <v>26</v>
      </c>
    </row>
    <row r="934" spans="2:15">
      <c r="B934" s="22"/>
      <c r="C934" s="10"/>
      <c r="E934" s="10"/>
      <c r="H934">
        <v>0</v>
      </c>
      <c r="I934" s="10"/>
      <c r="J934">
        <v>0</v>
      </c>
      <c r="K934">
        <v>0</v>
      </c>
      <c r="L934">
        <v>0</v>
      </c>
      <c r="N934">
        <v>0</v>
      </c>
      <c r="O934" t="s">
        <v>33</v>
      </c>
    </row>
    <row r="935" spans="2:15">
      <c r="B935" s="22"/>
      <c r="C935" s="10"/>
      <c r="E935" s="10"/>
      <c r="H935">
        <v>0</v>
      </c>
      <c r="I935" s="10"/>
      <c r="J935">
        <v>0</v>
      </c>
      <c r="K935">
        <v>0</v>
      </c>
      <c r="L935">
        <v>0</v>
      </c>
      <c r="N935">
        <v>0</v>
      </c>
      <c r="O935" t="s">
        <v>32</v>
      </c>
    </row>
    <row r="936" spans="2:15">
      <c r="B936" s="22"/>
      <c r="C936" s="10"/>
      <c r="E936" s="10"/>
      <c r="H936">
        <v>0</v>
      </c>
      <c r="I936" s="10"/>
      <c r="J936">
        <v>0</v>
      </c>
      <c r="K936">
        <v>0</v>
      </c>
      <c r="L936">
        <v>0</v>
      </c>
      <c r="N936">
        <v>0</v>
      </c>
      <c r="O936" t="s">
        <v>34</v>
      </c>
    </row>
    <row r="937" spans="2:15">
      <c r="B937" s="22"/>
      <c r="C937" s="10"/>
      <c r="E937" s="10"/>
      <c r="H937">
        <v>0</v>
      </c>
      <c r="I937" s="10"/>
      <c r="J937">
        <v>0</v>
      </c>
      <c r="K937">
        <v>0</v>
      </c>
      <c r="L937">
        <v>0</v>
      </c>
      <c r="N937">
        <v>0</v>
      </c>
      <c r="O937" t="s">
        <v>26</v>
      </c>
    </row>
    <row r="938" spans="2:15">
      <c r="B938" s="22"/>
      <c r="C938" s="10"/>
      <c r="E938" s="10"/>
      <c r="H938">
        <v>0</v>
      </c>
      <c r="I938" s="10"/>
      <c r="J938">
        <v>0</v>
      </c>
      <c r="K938">
        <v>0</v>
      </c>
      <c r="L938">
        <v>0</v>
      </c>
      <c r="N938">
        <v>0</v>
      </c>
      <c r="O938" t="s">
        <v>33</v>
      </c>
    </row>
    <row r="939" spans="2:15">
      <c r="B939" s="22"/>
      <c r="C939" s="10"/>
      <c r="E939" s="10"/>
      <c r="H939">
        <v>0</v>
      </c>
      <c r="I939" s="10"/>
      <c r="J939">
        <v>0</v>
      </c>
      <c r="K939">
        <v>0</v>
      </c>
      <c r="L939">
        <v>0</v>
      </c>
      <c r="N939">
        <v>0</v>
      </c>
      <c r="O939" t="s">
        <v>32</v>
      </c>
    </row>
    <row r="940" spans="2:15">
      <c r="B940" s="22"/>
      <c r="C940" s="10"/>
      <c r="E940" s="10"/>
      <c r="H940">
        <v>0</v>
      </c>
      <c r="I940" s="10"/>
      <c r="J940">
        <v>0</v>
      </c>
      <c r="K940">
        <v>0</v>
      </c>
      <c r="L940">
        <v>0</v>
      </c>
      <c r="N940">
        <v>0</v>
      </c>
      <c r="O940" t="s">
        <v>34</v>
      </c>
    </row>
    <row r="941" spans="2:15">
      <c r="B941" s="22"/>
      <c r="C941" s="10"/>
      <c r="E941" s="10"/>
      <c r="H941">
        <v>0</v>
      </c>
      <c r="I941" s="10"/>
      <c r="J941">
        <v>0</v>
      </c>
      <c r="K941">
        <v>0</v>
      </c>
      <c r="L941">
        <v>0</v>
      </c>
      <c r="N941">
        <v>0</v>
      </c>
      <c r="O941" t="s">
        <v>26</v>
      </c>
    </row>
    <row r="942" spans="2:15">
      <c r="B942" s="22"/>
      <c r="C942" s="10"/>
      <c r="E942" s="10"/>
      <c r="H942">
        <v>0</v>
      </c>
      <c r="I942" s="10"/>
      <c r="J942">
        <v>0</v>
      </c>
      <c r="K942">
        <v>0</v>
      </c>
      <c r="L942">
        <v>0</v>
      </c>
      <c r="N942">
        <v>0</v>
      </c>
      <c r="O942" t="s">
        <v>33</v>
      </c>
    </row>
    <row r="943" spans="2:15">
      <c r="B943" s="22"/>
      <c r="C943" s="10"/>
      <c r="E943" s="10"/>
      <c r="H943">
        <v>0</v>
      </c>
      <c r="I943" s="10"/>
      <c r="J943">
        <v>0</v>
      </c>
      <c r="K943">
        <v>0</v>
      </c>
      <c r="L943">
        <v>0</v>
      </c>
      <c r="N943">
        <v>0</v>
      </c>
      <c r="O943" t="s">
        <v>32</v>
      </c>
    </row>
    <row r="944" spans="2:15">
      <c r="B944" s="22"/>
      <c r="C944" s="10"/>
      <c r="E944" s="10"/>
      <c r="H944">
        <v>0</v>
      </c>
      <c r="I944" s="10"/>
      <c r="J944">
        <v>0</v>
      </c>
      <c r="K944">
        <v>0</v>
      </c>
      <c r="L944">
        <v>0</v>
      </c>
      <c r="N944">
        <v>0</v>
      </c>
      <c r="O944" t="s">
        <v>34</v>
      </c>
    </row>
    <row r="945" spans="2:15">
      <c r="B945" s="22"/>
      <c r="C945" s="10"/>
      <c r="E945" s="10"/>
      <c r="H945">
        <v>0</v>
      </c>
      <c r="I945" s="10"/>
      <c r="J945">
        <v>0</v>
      </c>
      <c r="K945">
        <v>0</v>
      </c>
      <c r="L945">
        <v>0</v>
      </c>
      <c r="N945">
        <v>0</v>
      </c>
      <c r="O945" t="s">
        <v>26</v>
      </c>
    </row>
    <row r="946" spans="2:15">
      <c r="B946" s="22"/>
      <c r="C946" s="10"/>
      <c r="E946" s="10"/>
      <c r="H946">
        <v>0</v>
      </c>
      <c r="I946" s="10"/>
      <c r="J946">
        <v>0</v>
      </c>
      <c r="K946">
        <v>0</v>
      </c>
      <c r="L946">
        <v>0</v>
      </c>
      <c r="N946">
        <v>0</v>
      </c>
      <c r="O946" t="s">
        <v>33</v>
      </c>
    </row>
    <row r="947" spans="2:15">
      <c r="B947" s="22"/>
      <c r="C947" s="10"/>
      <c r="E947" s="10"/>
      <c r="H947">
        <v>0</v>
      </c>
      <c r="I947" s="10"/>
      <c r="J947">
        <v>0</v>
      </c>
      <c r="K947">
        <v>0</v>
      </c>
      <c r="L947">
        <v>0</v>
      </c>
      <c r="N947">
        <v>0</v>
      </c>
      <c r="O947" t="s">
        <v>32</v>
      </c>
    </row>
    <row r="948" spans="2:15">
      <c r="B948" s="22"/>
      <c r="C948" s="10"/>
      <c r="E948" s="10"/>
      <c r="H948">
        <v>0</v>
      </c>
      <c r="I948" s="10"/>
      <c r="J948">
        <v>0</v>
      </c>
      <c r="K948">
        <v>0</v>
      </c>
      <c r="L948">
        <v>0</v>
      </c>
      <c r="N948">
        <v>0</v>
      </c>
      <c r="O948" t="s">
        <v>34</v>
      </c>
    </row>
    <row r="949" spans="2:15">
      <c r="B949" s="22"/>
      <c r="C949" s="10"/>
      <c r="E949" s="10"/>
      <c r="H949">
        <v>0</v>
      </c>
      <c r="I949" s="10"/>
      <c r="J949">
        <v>0</v>
      </c>
      <c r="K949">
        <v>0</v>
      </c>
      <c r="L949">
        <v>0</v>
      </c>
      <c r="N949">
        <v>0</v>
      </c>
      <c r="O949" t="s">
        <v>26</v>
      </c>
    </row>
    <row r="950" spans="2:15">
      <c r="B950" s="22"/>
      <c r="C950" s="10"/>
      <c r="E950" s="10"/>
      <c r="H950">
        <v>0</v>
      </c>
      <c r="I950" s="10"/>
      <c r="J950">
        <v>0</v>
      </c>
      <c r="K950">
        <v>0</v>
      </c>
      <c r="L950">
        <v>0</v>
      </c>
      <c r="N950">
        <v>0</v>
      </c>
      <c r="O950" t="s">
        <v>33</v>
      </c>
    </row>
    <row r="951" spans="2:15">
      <c r="B951" s="22"/>
      <c r="C951" s="10"/>
      <c r="E951" s="10"/>
      <c r="H951">
        <v>0</v>
      </c>
      <c r="I951" s="10"/>
      <c r="J951">
        <v>0</v>
      </c>
      <c r="K951">
        <v>0</v>
      </c>
      <c r="L951">
        <v>0</v>
      </c>
      <c r="N951">
        <v>0</v>
      </c>
      <c r="O951" t="s">
        <v>32</v>
      </c>
    </row>
    <row r="952" spans="2:15">
      <c r="B952" s="22"/>
      <c r="C952" s="10"/>
      <c r="E952" s="10"/>
      <c r="H952">
        <v>0</v>
      </c>
      <c r="I952" s="10"/>
      <c r="J952">
        <v>0</v>
      </c>
      <c r="K952">
        <v>0</v>
      </c>
      <c r="L952">
        <v>0</v>
      </c>
      <c r="N952">
        <v>0</v>
      </c>
      <c r="O952" t="s">
        <v>34</v>
      </c>
    </row>
    <row r="953" spans="2:15">
      <c r="B953" s="22"/>
      <c r="C953" s="10"/>
      <c r="E953" s="10"/>
      <c r="H953">
        <v>0</v>
      </c>
      <c r="I953" s="10"/>
      <c r="J953">
        <v>0</v>
      </c>
      <c r="K953">
        <v>0</v>
      </c>
      <c r="L953">
        <v>0</v>
      </c>
      <c r="N953">
        <v>0</v>
      </c>
      <c r="O953" t="s">
        <v>33</v>
      </c>
    </row>
    <row r="954" spans="2:15">
      <c r="B954" s="22"/>
      <c r="C954" s="10"/>
      <c r="E954" s="10"/>
      <c r="H954">
        <v>0</v>
      </c>
      <c r="I954" s="10"/>
      <c r="J954">
        <v>0</v>
      </c>
      <c r="K954">
        <v>0</v>
      </c>
      <c r="L954">
        <v>0</v>
      </c>
      <c r="N954">
        <v>0</v>
      </c>
      <c r="O954" t="s">
        <v>32</v>
      </c>
    </row>
    <row r="955" spans="2:15">
      <c r="B955" s="22"/>
      <c r="C955" s="10"/>
      <c r="E955" s="10"/>
      <c r="H955">
        <v>0</v>
      </c>
      <c r="I955" s="10"/>
      <c r="J955">
        <v>0</v>
      </c>
      <c r="K955">
        <v>0</v>
      </c>
      <c r="L955">
        <v>0</v>
      </c>
      <c r="N955">
        <v>0</v>
      </c>
      <c r="O955" t="s">
        <v>34</v>
      </c>
    </row>
    <row r="956" spans="2:15">
      <c r="B956" s="22"/>
      <c r="C956" s="10"/>
      <c r="E956" s="10"/>
      <c r="H956">
        <v>0</v>
      </c>
      <c r="I956" s="10"/>
      <c r="J956">
        <v>0</v>
      </c>
      <c r="K956">
        <v>0</v>
      </c>
      <c r="L956">
        <v>0</v>
      </c>
      <c r="N956">
        <v>0</v>
      </c>
      <c r="O956" t="s">
        <v>33</v>
      </c>
    </row>
    <row r="957" spans="2:15">
      <c r="B957" s="22"/>
      <c r="C957" s="10"/>
      <c r="E957" s="10"/>
      <c r="H957">
        <v>0</v>
      </c>
      <c r="I957" s="10"/>
      <c r="J957">
        <v>0</v>
      </c>
      <c r="K957">
        <v>0</v>
      </c>
      <c r="L957">
        <v>0</v>
      </c>
      <c r="N957">
        <v>0</v>
      </c>
      <c r="O957" t="s">
        <v>32</v>
      </c>
    </row>
    <row r="958" spans="2:15">
      <c r="B958" s="22"/>
      <c r="C958" s="10"/>
      <c r="E958" s="10"/>
      <c r="H958">
        <v>0</v>
      </c>
      <c r="I958" s="10"/>
      <c r="J958">
        <v>0</v>
      </c>
      <c r="K958">
        <v>0</v>
      </c>
      <c r="L958">
        <v>0</v>
      </c>
      <c r="N958">
        <v>0</v>
      </c>
      <c r="O958" t="s">
        <v>34</v>
      </c>
    </row>
    <row r="959" spans="2:15">
      <c r="B959" s="22"/>
      <c r="C959" s="10"/>
      <c r="E959" s="10"/>
      <c r="H959">
        <v>0</v>
      </c>
      <c r="I959" s="10"/>
      <c r="J959">
        <v>0</v>
      </c>
      <c r="K959">
        <v>0</v>
      </c>
      <c r="L959">
        <v>0</v>
      </c>
      <c r="N959">
        <v>0</v>
      </c>
      <c r="O959" t="s">
        <v>33</v>
      </c>
    </row>
    <row r="960" spans="2:15">
      <c r="B960" s="22"/>
      <c r="C960" s="10"/>
      <c r="E960" s="10"/>
      <c r="H960">
        <v>0</v>
      </c>
      <c r="I960" s="10"/>
      <c r="J960">
        <v>0</v>
      </c>
      <c r="K960">
        <v>0</v>
      </c>
      <c r="L960">
        <v>0</v>
      </c>
      <c r="N960">
        <v>0</v>
      </c>
      <c r="O960" t="s">
        <v>32</v>
      </c>
    </row>
    <row r="961" spans="2:15">
      <c r="B961" s="22"/>
      <c r="C961" s="10"/>
      <c r="E961" s="10"/>
      <c r="H961">
        <v>0</v>
      </c>
      <c r="I961" s="10"/>
      <c r="J961">
        <v>0</v>
      </c>
      <c r="K961">
        <v>0</v>
      </c>
      <c r="L961">
        <v>0</v>
      </c>
      <c r="N961">
        <v>0</v>
      </c>
      <c r="O961" t="s">
        <v>34</v>
      </c>
    </row>
    <row r="962" spans="2:15">
      <c r="B962" s="22"/>
      <c r="C962" s="10"/>
      <c r="E962" s="10"/>
      <c r="H962">
        <v>0</v>
      </c>
      <c r="I962" s="10"/>
      <c r="J962">
        <v>0</v>
      </c>
      <c r="K962">
        <v>0</v>
      </c>
      <c r="L962">
        <v>0</v>
      </c>
      <c r="N962">
        <v>0</v>
      </c>
      <c r="O962" t="s">
        <v>33</v>
      </c>
    </row>
    <row r="963" spans="2:15">
      <c r="B963" s="22"/>
      <c r="C963" s="10"/>
      <c r="E963" s="10"/>
      <c r="H963">
        <v>0</v>
      </c>
      <c r="I963" s="10"/>
      <c r="J963">
        <v>0</v>
      </c>
      <c r="K963">
        <v>0</v>
      </c>
      <c r="L963">
        <v>0</v>
      </c>
      <c r="N963">
        <v>0</v>
      </c>
      <c r="O963" t="s">
        <v>32</v>
      </c>
    </row>
    <row r="964" spans="2:15">
      <c r="B964" s="22"/>
      <c r="C964" s="10"/>
      <c r="E964" s="10"/>
      <c r="H964">
        <v>0</v>
      </c>
      <c r="I964" s="10"/>
      <c r="J964">
        <v>0</v>
      </c>
      <c r="K964">
        <v>0</v>
      </c>
      <c r="L964">
        <v>0</v>
      </c>
      <c r="N964">
        <v>0</v>
      </c>
      <c r="O964" t="s">
        <v>34</v>
      </c>
    </row>
    <row r="965" spans="2:15">
      <c r="B965" s="22"/>
      <c r="C965" s="10"/>
      <c r="E965" s="10"/>
      <c r="H965">
        <v>0</v>
      </c>
      <c r="I965" s="10"/>
      <c r="J965">
        <v>0</v>
      </c>
      <c r="K965">
        <v>0</v>
      </c>
      <c r="L965">
        <v>0</v>
      </c>
      <c r="N965">
        <v>0</v>
      </c>
      <c r="O965" t="s">
        <v>33</v>
      </c>
    </row>
    <row r="966" spans="2:15">
      <c r="B966" s="22"/>
      <c r="C966" s="10"/>
      <c r="E966" s="10"/>
      <c r="H966">
        <v>0</v>
      </c>
      <c r="I966" s="10"/>
      <c r="J966">
        <v>0</v>
      </c>
      <c r="K966">
        <v>0</v>
      </c>
      <c r="L966">
        <v>0</v>
      </c>
      <c r="N966">
        <v>0</v>
      </c>
      <c r="O966" t="s">
        <v>32</v>
      </c>
    </row>
    <row r="967" spans="2:15">
      <c r="B967" s="22"/>
      <c r="C967" s="10"/>
      <c r="E967" s="10"/>
      <c r="H967">
        <v>0</v>
      </c>
      <c r="I967" s="10"/>
      <c r="J967">
        <v>0</v>
      </c>
      <c r="K967">
        <v>0</v>
      </c>
      <c r="L967">
        <v>0</v>
      </c>
      <c r="N967">
        <v>0</v>
      </c>
      <c r="O967" t="s">
        <v>34</v>
      </c>
    </row>
    <row r="968" spans="2:15">
      <c r="B968" s="22"/>
      <c r="C968" s="10"/>
      <c r="E968" s="10"/>
      <c r="H968">
        <v>0</v>
      </c>
      <c r="I968" s="10"/>
      <c r="J968">
        <v>0</v>
      </c>
      <c r="K968">
        <v>0</v>
      </c>
      <c r="L968">
        <v>0</v>
      </c>
      <c r="N968">
        <v>0</v>
      </c>
      <c r="O968" t="s">
        <v>33</v>
      </c>
    </row>
    <row r="969" spans="2:15">
      <c r="B969" s="22"/>
      <c r="C969" s="10"/>
      <c r="E969" s="10"/>
      <c r="H969">
        <v>0</v>
      </c>
      <c r="I969" s="10"/>
      <c r="J969">
        <v>0</v>
      </c>
      <c r="K969">
        <v>0</v>
      </c>
      <c r="L969">
        <v>0</v>
      </c>
      <c r="N969">
        <v>0</v>
      </c>
      <c r="O969" t="s">
        <v>32</v>
      </c>
    </row>
    <row r="970" spans="2:15">
      <c r="B970" s="22"/>
      <c r="C970" s="10"/>
      <c r="E970" s="10"/>
      <c r="H970">
        <v>0</v>
      </c>
      <c r="I970" s="10"/>
      <c r="J970">
        <v>0</v>
      </c>
      <c r="K970">
        <v>0</v>
      </c>
      <c r="L970">
        <v>0</v>
      </c>
      <c r="N970">
        <v>0</v>
      </c>
      <c r="O970" t="s">
        <v>34</v>
      </c>
    </row>
    <row r="971" spans="2:15">
      <c r="B971" s="22"/>
      <c r="C971" s="10"/>
      <c r="E971" s="10"/>
      <c r="H971">
        <v>0</v>
      </c>
      <c r="I971" s="10"/>
      <c r="J971">
        <v>0</v>
      </c>
      <c r="K971">
        <v>0</v>
      </c>
      <c r="L971">
        <v>0</v>
      </c>
      <c r="N971">
        <v>0</v>
      </c>
      <c r="O971" t="s">
        <v>33</v>
      </c>
    </row>
    <row r="972" spans="2:15">
      <c r="B972" s="22"/>
      <c r="C972" s="10"/>
      <c r="E972" s="10"/>
      <c r="H972">
        <v>0</v>
      </c>
      <c r="I972" s="10"/>
      <c r="J972">
        <v>0</v>
      </c>
      <c r="K972">
        <v>0</v>
      </c>
      <c r="L972">
        <v>0</v>
      </c>
      <c r="N972">
        <v>0</v>
      </c>
      <c r="O972" t="s">
        <v>32</v>
      </c>
    </row>
    <row r="973" spans="2:15">
      <c r="B973" s="22"/>
      <c r="C973" s="10"/>
      <c r="E973" s="10"/>
      <c r="H973">
        <v>0</v>
      </c>
      <c r="I973" s="10"/>
      <c r="J973">
        <v>0</v>
      </c>
      <c r="K973">
        <v>0</v>
      </c>
      <c r="L973">
        <v>0</v>
      </c>
      <c r="N973">
        <v>0</v>
      </c>
      <c r="O973" t="s">
        <v>34</v>
      </c>
    </row>
    <row r="974" spans="2:15">
      <c r="B974" s="22"/>
      <c r="C974" s="10"/>
      <c r="E974" s="10"/>
      <c r="H974">
        <v>0</v>
      </c>
      <c r="I974" s="10"/>
      <c r="J974">
        <v>0</v>
      </c>
      <c r="K974">
        <v>0</v>
      </c>
      <c r="L974">
        <v>0</v>
      </c>
      <c r="N974">
        <v>0</v>
      </c>
      <c r="O974" t="s">
        <v>33</v>
      </c>
    </row>
    <row r="975" spans="2:15">
      <c r="B975" s="22"/>
      <c r="C975" s="10"/>
      <c r="E975" s="10"/>
      <c r="H975">
        <v>0</v>
      </c>
      <c r="I975" s="10"/>
      <c r="J975">
        <v>0</v>
      </c>
      <c r="K975">
        <v>0</v>
      </c>
      <c r="L975">
        <v>0</v>
      </c>
      <c r="N975">
        <v>0</v>
      </c>
      <c r="O975" t="s">
        <v>32</v>
      </c>
    </row>
    <row r="976" spans="2:15">
      <c r="B976" s="22"/>
      <c r="C976" s="10"/>
      <c r="E976" s="10"/>
      <c r="H976">
        <v>0</v>
      </c>
      <c r="I976" s="10"/>
      <c r="J976">
        <v>0</v>
      </c>
      <c r="K976">
        <v>0</v>
      </c>
      <c r="L976">
        <v>0</v>
      </c>
      <c r="N976">
        <v>0</v>
      </c>
      <c r="O976" t="s">
        <v>34</v>
      </c>
    </row>
    <row r="977" spans="2:15">
      <c r="B977" s="22"/>
      <c r="C977" s="10"/>
      <c r="E977" s="10"/>
      <c r="H977">
        <v>0</v>
      </c>
      <c r="I977" s="10"/>
      <c r="J977">
        <v>0</v>
      </c>
      <c r="K977">
        <v>0</v>
      </c>
      <c r="L977">
        <v>0</v>
      </c>
      <c r="N977">
        <v>0</v>
      </c>
      <c r="O977" t="s">
        <v>33</v>
      </c>
    </row>
    <row r="978" spans="2:15">
      <c r="B978" s="22"/>
      <c r="C978" s="10"/>
      <c r="E978" s="10"/>
      <c r="H978">
        <v>0</v>
      </c>
      <c r="I978" s="10"/>
      <c r="J978">
        <v>0</v>
      </c>
      <c r="K978">
        <v>0</v>
      </c>
      <c r="L978">
        <v>0</v>
      </c>
      <c r="N978">
        <v>0</v>
      </c>
      <c r="O978" t="s">
        <v>32</v>
      </c>
    </row>
    <row r="979" spans="2:15">
      <c r="B979" s="22"/>
      <c r="C979" s="10"/>
      <c r="E979" s="10"/>
      <c r="H979">
        <v>0</v>
      </c>
      <c r="I979" s="10"/>
      <c r="J979">
        <v>0</v>
      </c>
      <c r="K979">
        <v>0</v>
      </c>
      <c r="L979">
        <v>0</v>
      </c>
      <c r="N979">
        <v>0</v>
      </c>
      <c r="O979" t="s">
        <v>34</v>
      </c>
    </row>
    <row r="980" spans="2:15">
      <c r="B980" s="22"/>
      <c r="C980" s="10"/>
      <c r="E980" s="10"/>
      <c r="H980">
        <v>0</v>
      </c>
      <c r="I980" s="10"/>
      <c r="J980">
        <v>0</v>
      </c>
      <c r="K980">
        <v>0</v>
      </c>
      <c r="L980">
        <v>0</v>
      </c>
      <c r="N980">
        <v>0</v>
      </c>
      <c r="O980" t="s">
        <v>33</v>
      </c>
    </row>
    <row r="981" spans="2:15">
      <c r="B981" s="22"/>
      <c r="C981" s="10"/>
      <c r="E981" s="10"/>
      <c r="H981">
        <v>0</v>
      </c>
      <c r="I981" s="10"/>
      <c r="J981">
        <v>0</v>
      </c>
      <c r="K981">
        <v>0</v>
      </c>
      <c r="L981">
        <v>0</v>
      </c>
      <c r="N981">
        <v>0</v>
      </c>
      <c r="O981" t="s">
        <v>32</v>
      </c>
    </row>
    <row r="982" spans="2:15">
      <c r="B982" s="22"/>
      <c r="C982" s="10"/>
      <c r="E982" s="10"/>
      <c r="H982">
        <v>0</v>
      </c>
      <c r="I982" s="10"/>
      <c r="J982">
        <v>0</v>
      </c>
      <c r="K982">
        <v>0</v>
      </c>
      <c r="L982">
        <v>0</v>
      </c>
      <c r="N982">
        <v>0</v>
      </c>
      <c r="O982" t="s">
        <v>34</v>
      </c>
    </row>
    <row r="983" spans="2:15">
      <c r="B983" s="22"/>
      <c r="C983" s="10"/>
      <c r="E983" s="10"/>
      <c r="H983">
        <v>0</v>
      </c>
      <c r="I983" s="10"/>
      <c r="J983">
        <v>0</v>
      </c>
      <c r="K983">
        <v>0</v>
      </c>
      <c r="L983">
        <v>0</v>
      </c>
      <c r="N983">
        <v>0</v>
      </c>
      <c r="O983" t="s">
        <v>33</v>
      </c>
    </row>
    <row r="984" spans="2:15">
      <c r="B984" s="22"/>
      <c r="C984" s="10"/>
      <c r="E984" s="10"/>
      <c r="H984">
        <v>0</v>
      </c>
      <c r="I984" s="10"/>
      <c r="J984">
        <v>0</v>
      </c>
      <c r="K984">
        <v>0</v>
      </c>
      <c r="L984">
        <v>0</v>
      </c>
      <c r="N984">
        <v>0</v>
      </c>
      <c r="O984" t="s">
        <v>32</v>
      </c>
    </row>
    <row r="985" spans="2:15">
      <c r="B985" s="22"/>
      <c r="C985" s="10"/>
      <c r="E985" s="10"/>
      <c r="H985">
        <v>0</v>
      </c>
      <c r="I985" s="10"/>
      <c r="J985">
        <v>0</v>
      </c>
      <c r="K985">
        <v>0</v>
      </c>
      <c r="L985">
        <v>0</v>
      </c>
      <c r="N985">
        <v>0</v>
      </c>
      <c r="O985" t="s">
        <v>34</v>
      </c>
    </row>
    <row r="986" spans="2:15">
      <c r="B986" s="22"/>
      <c r="C986" s="10"/>
      <c r="E986" s="10"/>
      <c r="H986">
        <v>0</v>
      </c>
      <c r="I986" s="10"/>
      <c r="J986">
        <v>0</v>
      </c>
      <c r="K986">
        <v>0</v>
      </c>
      <c r="L986">
        <v>0</v>
      </c>
      <c r="N986">
        <v>0</v>
      </c>
      <c r="O986" t="s">
        <v>33</v>
      </c>
    </row>
    <row r="987" spans="2:15">
      <c r="B987" s="22"/>
      <c r="C987" s="10"/>
      <c r="E987" s="10"/>
      <c r="H987">
        <v>0</v>
      </c>
      <c r="I987" s="10"/>
      <c r="J987">
        <v>0</v>
      </c>
      <c r="K987">
        <v>0</v>
      </c>
      <c r="L987">
        <v>0</v>
      </c>
      <c r="N987">
        <v>0</v>
      </c>
      <c r="O987" t="s">
        <v>32</v>
      </c>
    </row>
    <row r="988" spans="2:15">
      <c r="B988" s="22"/>
      <c r="C988" s="10"/>
      <c r="E988" s="10"/>
      <c r="H988">
        <v>0</v>
      </c>
      <c r="I988" s="10"/>
      <c r="J988">
        <v>0</v>
      </c>
      <c r="K988">
        <v>0</v>
      </c>
      <c r="L988">
        <v>0</v>
      </c>
      <c r="N988">
        <v>0</v>
      </c>
      <c r="O988" t="s">
        <v>34</v>
      </c>
    </row>
    <row r="989" spans="2:15">
      <c r="B989" s="22"/>
      <c r="C989" s="10"/>
      <c r="E989" s="10"/>
      <c r="H989">
        <v>0</v>
      </c>
      <c r="I989" s="10"/>
      <c r="J989">
        <v>0</v>
      </c>
      <c r="K989">
        <v>0</v>
      </c>
      <c r="L989">
        <v>0</v>
      </c>
      <c r="N989">
        <v>0</v>
      </c>
      <c r="O989" t="s">
        <v>33</v>
      </c>
    </row>
    <row r="990" spans="2:15">
      <c r="B990" s="22"/>
      <c r="C990" s="10"/>
      <c r="E990" s="10"/>
      <c r="H990">
        <v>0</v>
      </c>
      <c r="I990" s="10"/>
      <c r="J990">
        <v>0</v>
      </c>
      <c r="K990">
        <v>0</v>
      </c>
      <c r="L990">
        <v>0</v>
      </c>
      <c r="N990">
        <v>0</v>
      </c>
      <c r="O990" t="s">
        <v>32</v>
      </c>
    </row>
    <row r="991" spans="2:15">
      <c r="B991" s="22"/>
      <c r="C991" s="10"/>
      <c r="E991" s="10"/>
      <c r="H991">
        <v>0</v>
      </c>
      <c r="I991" s="10"/>
      <c r="J991">
        <v>0</v>
      </c>
      <c r="K991">
        <v>0</v>
      </c>
      <c r="L991">
        <v>0</v>
      </c>
      <c r="N991">
        <v>0</v>
      </c>
      <c r="O991" t="s">
        <v>34</v>
      </c>
    </row>
    <row r="992" spans="2:15">
      <c r="B992" s="22"/>
      <c r="C992" s="10"/>
      <c r="E992" s="10"/>
      <c r="H992">
        <v>0</v>
      </c>
      <c r="I992" s="10"/>
      <c r="J992">
        <v>0</v>
      </c>
      <c r="K992">
        <v>0</v>
      </c>
      <c r="L992">
        <v>0</v>
      </c>
      <c r="N992">
        <v>0</v>
      </c>
      <c r="O992" t="s">
        <v>33</v>
      </c>
    </row>
    <row r="993" spans="2:15">
      <c r="B993" s="22"/>
      <c r="C993" s="10"/>
      <c r="E993" s="10"/>
      <c r="H993">
        <v>0</v>
      </c>
      <c r="I993" s="10"/>
      <c r="J993">
        <v>0</v>
      </c>
      <c r="K993">
        <v>0</v>
      </c>
      <c r="L993">
        <v>0</v>
      </c>
      <c r="N993">
        <v>0</v>
      </c>
      <c r="O993" t="s">
        <v>32</v>
      </c>
    </row>
    <row r="994" spans="2:15">
      <c r="B994" s="22"/>
      <c r="C994" s="10"/>
      <c r="E994" s="10"/>
      <c r="H994">
        <v>0</v>
      </c>
      <c r="I994" s="10"/>
      <c r="J994">
        <v>0</v>
      </c>
      <c r="K994">
        <v>0</v>
      </c>
      <c r="L994">
        <v>0</v>
      </c>
      <c r="N994">
        <v>0</v>
      </c>
      <c r="O994" t="s">
        <v>34</v>
      </c>
    </row>
    <row r="995" spans="2:15">
      <c r="B995" s="22"/>
      <c r="C995" s="10"/>
      <c r="E995" s="10"/>
      <c r="H995">
        <v>0</v>
      </c>
      <c r="I995" s="10"/>
      <c r="J995">
        <v>0</v>
      </c>
      <c r="K995">
        <v>0</v>
      </c>
      <c r="L995">
        <v>0</v>
      </c>
      <c r="N995">
        <v>0</v>
      </c>
      <c r="O995" t="s">
        <v>33</v>
      </c>
    </row>
    <row r="996" spans="2:15">
      <c r="B996" s="22"/>
      <c r="C996" s="10"/>
      <c r="E996" s="10"/>
      <c r="H996">
        <v>0</v>
      </c>
      <c r="I996" s="10"/>
      <c r="J996">
        <v>0</v>
      </c>
      <c r="K996">
        <v>0</v>
      </c>
      <c r="L996">
        <v>0</v>
      </c>
      <c r="N996">
        <v>0</v>
      </c>
      <c r="O996" t="s">
        <v>32</v>
      </c>
    </row>
    <row r="997" spans="2:15">
      <c r="B997" s="22"/>
      <c r="C997" s="10"/>
      <c r="E997" s="10"/>
      <c r="H997">
        <v>0</v>
      </c>
      <c r="I997" s="10"/>
      <c r="J997">
        <v>0</v>
      </c>
      <c r="K997">
        <v>0</v>
      </c>
      <c r="L997">
        <v>0</v>
      </c>
      <c r="N997">
        <v>0</v>
      </c>
      <c r="O997" t="s">
        <v>34</v>
      </c>
    </row>
    <row r="998" spans="2:15">
      <c r="B998" s="22"/>
      <c r="C998" s="10"/>
      <c r="E998" s="10"/>
      <c r="H998">
        <v>0</v>
      </c>
      <c r="I998" s="10"/>
      <c r="J998">
        <v>0</v>
      </c>
      <c r="K998">
        <v>0</v>
      </c>
      <c r="L998">
        <v>0</v>
      </c>
      <c r="N998">
        <v>0</v>
      </c>
      <c r="O998" t="s">
        <v>33</v>
      </c>
    </row>
    <row r="999" spans="2:15">
      <c r="B999" s="22"/>
      <c r="C999" s="10"/>
      <c r="E999" s="10"/>
      <c r="H999">
        <v>0</v>
      </c>
      <c r="I999" s="10"/>
      <c r="J999">
        <v>0</v>
      </c>
      <c r="K999">
        <v>0</v>
      </c>
      <c r="L999">
        <v>0</v>
      </c>
      <c r="N999">
        <v>0</v>
      </c>
      <c r="O999" t="s">
        <v>32</v>
      </c>
    </row>
    <row r="1000" spans="2:15">
      <c r="B1000" s="22"/>
      <c r="C1000" s="10"/>
      <c r="E1000" s="10"/>
      <c r="H1000">
        <v>0</v>
      </c>
      <c r="I1000" s="10"/>
      <c r="J1000">
        <v>0</v>
      </c>
      <c r="K1000">
        <v>0</v>
      </c>
      <c r="L1000">
        <v>0</v>
      </c>
      <c r="N1000">
        <v>0</v>
      </c>
      <c r="O1000" t="s">
        <v>34</v>
      </c>
    </row>
    <row r="1001" spans="2:15">
      <c r="B1001" s="22"/>
      <c r="C1001" s="10"/>
      <c r="E1001" s="10"/>
      <c r="H1001">
        <v>0</v>
      </c>
      <c r="I1001" s="10"/>
      <c r="J1001">
        <v>0</v>
      </c>
      <c r="K1001">
        <v>0</v>
      </c>
      <c r="L1001">
        <v>0</v>
      </c>
      <c r="N1001">
        <v>0</v>
      </c>
      <c r="O1001" t="s">
        <v>33</v>
      </c>
    </row>
    <row r="1002" spans="2:15">
      <c r="B1002" s="22"/>
      <c r="C1002" s="10"/>
      <c r="E1002" s="10"/>
      <c r="H1002">
        <v>0</v>
      </c>
      <c r="I1002" s="10"/>
      <c r="J1002">
        <v>0</v>
      </c>
      <c r="K1002">
        <v>0</v>
      </c>
      <c r="L1002">
        <v>0</v>
      </c>
      <c r="N1002">
        <v>0</v>
      </c>
      <c r="O1002" t="s">
        <v>32</v>
      </c>
    </row>
    <row r="1003" spans="2:15">
      <c r="B1003" s="22"/>
      <c r="C1003" s="10"/>
      <c r="E1003" s="10"/>
      <c r="H1003">
        <v>0</v>
      </c>
      <c r="I1003" s="10"/>
      <c r="J1003">
        <v>0</v>
      </c>
      <c r="K1003">
        <v>0</v>
      </c>
      <c r="L1003">
        <v>0</v>
      </c>
      <c r="N1003">
        <v>0</v>
      </c>
      <c r="O1003" t="s">
        <v>34</v>
      </c>
    </row>
    <row r="1004" spans="2:15">
      <c r="B1004" s="22"/>
      <c r="C1004" s="10"/>
      <c r="E1004" s="10"/>
      <c r="H1004">
        <v>0</v>
      </c>
      <c r="I1004" s="10"/>
      <c r="J1004">
        <v>0</v>
      </c>
      <c r="K1004">
        <v>0</v>
      </c>
      <c r="L1004">
        <v>0</v>
      </c>
      <c r="N1004">
        <v>0</v>
      </c>
      <c r="O1004" t="s">
        <v>33</v>
      </c>
    </row>
    <row r="1005" spans="2:15">
      <c r="B1005" s="22"/>
      <c r="C1005" s="10"/>
      <c r="E1005" s="10"/>
      <c r="H1005">
        <v>0</v>
      </c>
      <c r="I1005" s="10"/>
      <c r="J1005">
        <v>0</v>
      </c>
      <c r="K1005">
        <v>0</v>
      </c>
      <c r="L1005">
        <v>0</v>
      </c>
      <c r="N1005">
        <v>0</v>
      </c>
      <c r="O1005" t="s">
        <v>32</v>
      </c>
    </row>
    <row r="1006" spans="2:15">
      <c r="B1006" s="22"/>
      <c r="C1006" s="10"/>
      <c r="E1006" s="10"/>
      <c r="H1006">
        <v>0</v>
      </c>
      <c r="I1006" s="10"/>
      <c r="J1006">
        <v>0</v>
      </c>
      <c r="K1006">
        <v>0</v>
      </c>
      <c r="L1006">
        <v>0</v>
      </c>
      <c r="N1006">
        <v>0</v>
      </c>
      <c r="O1006" t="s">
        <v>34</v>
      </c>
    </row>
    <row r="1007" spans="2:15">
      <c r="B1007" s="22"/>
      <c r="C1007" s="10"/>
      <c r="E1007" s="10"/>
      <c r="H1007">
        <v>0</v>
      </c>
      <c r="I1007" s="10"/>
      <c r="J1007">
        <v>0</v>
      </c>
      <c r="K1007">
        <v>0</v>
      </c>
      <c r="L1007">
        <v>0</v>
      </c>
      <c r="N1007">
        <v>0</v>
      </c>
      <c r="O1007" t="s">
        <v>33</v>
      </c>
    </row>
    <row r="1008" spans="2:15">
      <c r="B1008" s="22"/>
      <c r="C1008" s="10"/>
      <c r="E1008" s="10"/>
      <c r="H1008">
        <v>0</v>
      </c>
      <c r="I1008" s="10"/>
      <c r="J1008">
        <v>0</v>
      </c>
      <c r="K1008">
        <v>0</v>
      </c>
      <c r="L1008">
        <v>0</v>
      </c>
      <c r="N1008">
        <v>0</v>
      </c>
      <c r="O1008" t="s">
        <v>32</v>
      </c>
    </row>
    <row r="1009" spans="2:15">
      <c r="B1009" s="22"/>
      <c r="C1009" s="10"/>
      <c r="E1009" s="10"/>
      <c r="H1009">
        <v>0</v>
      </c>
      <c r="I1009" s="10"/>
      <c r="J1009">
        <v>0</v>
      </c>
      <c r="K1009">
        <v>0</v>
      </c>
      <c r="L1009">
        <v>0</v>
      </c>
      <c r="N1009">
        <v>0</v>
      </c>
      <c r="O1009" t="s">
        <v>34</v>
      </c>
    </row>
    <row r="1010" spans="2:15">
      <c r="B1010" s="22"/>
      <c r="C1010" s="10"/>
      <c r="E1010" s="10"/>
      <c r="H1010">
        <v>0</v>
      </c>
      <c r="I1010" s="10"/>
      <c r="J1010">
        <v>0</v>
      </c>
      <c r="K1010">
        <v>0</v>
      </c>
      <c r="L1010">
        <v>0</v>
      </c>
      <c r="N1010">
        <v>0</v>
      </c>
      <c r="O1010" t="s">
        <v>33</v>
      </c>
    </row>
    <row r="1011" spans="2:15">
      <c r="B1011" s="22"/>
      <c r="C1011" s="10"/>
      <c r="E1011" s="10"/>
      <c r="H1011">
        <v>0</v>
      </c>
      <c r="I1011" s="10"/>
      <c r="J1011">
        <v>0</v>
      </c>
      <c r="K1011">
        <v>0</v>
      </c>
      <c r="L1011">
        <v>0</v>
      </c>
      <c r="N1011">
        <v>0</v>
      </c>
      <c r="O1011" t="s">
        <v>32</v>
      </c>
    </row>
    <row r="1012" spans="2:15">
      <c r="B1012" s="22"/>
      <c r="C1012" s="10"/>
      <c r="E1012" s="10"/>
      <c r="H1012">
        <v>0</v>
      </c>
      <c r="I1012" s="10"/>
      <c r="J1012">
        <v>0</v>
      </c>
      <c r="K1012">
        <v>0</v>
      </c>
      <c r="L1012">
        <v>0</v>
      </c>
      <c r="N1012">
        <v>0</v>
      </c>
      <c r="O1012" t="s">
        <v>34</v>
      </c>
    </row>
    <row r="1013" spans="2:15">
      <c r="B1013" s="22"/>
      <c r="C1013" s="10"/>
      <c r="E1013" s="10"/>
      <c r="H1013">
        <v>0</v>
      </c>
      <c r="I1013" s="10"/>
      <c r="J1013">
        <v>0</v>
      </c>
      <c r="K1013">
        <v>0</v>
      </c>
      <c r="L1013">
        <v>0</v>
      </c>
      <c r="N1013">
        <v>0</v>
      </c>
      <c r="O1013" t="s">
        <v>33</v>
      </c>
    </row>
    <row r="1014" spans="2:15">
      <c r="B1014" s="22"/>
      <c r="C1014" s="10"/>
      <c r="E1014" s="10"/>
      <c r="H1014">
        <v>0</v>
      </c>
      <c r="I1014" s="10"/>
      <c r="J1014">
        <v>0</v>
      </c>
      <c r="K1014">
        <v>0</v>
      </c>
      <c r="L1014">
        <v>0</v>
      </c>
      <c r="N1014">
        <v>0</v>
      </c>
      <c r="O1014" t="s">
        <v>32</v>
      </c>
    </row>
    <row r="1015" spans="2:15">
      <c r="B1015" s="22"/>
      <c r="C1015" s="10"/>
      <c r="E1015" s="10"/>
      <c r="H1015">
        <v>0</v>
      </c>
      <c r="I1015" s="10"/>
      <c r="J1015">
        <v>0</v>
      </c>
      <c r="K1015">
        <v>0</v>
      </c>
      <c r="L1015">
        <v>0</v>
      </c>
      <c r="N1015">
        <v>0</v>
      </c>
      <c r="O1015" t="s">
        <v>34</v>
      </c>
    </row>
    <row r="1016" spans="2:15">
      <c r="B1016" s="22"/>
      <c r="C1016" s="10"/>
      <c r="E1016" s="10"/>
      <c r="H1016">
        <v>0</v>
      </c>
      <c r="I1016" s="10"/>
      <c r="J1016">
        <v>0</v>
      </c>
      <c r="K1016">
        <v>0</v>
      </c>
      <c r="L1016">
        <v>0</v>
      </c>
      <c r="N1016">
        <v>0</v>
      </c>
      <c r="O1016" t="s">
        <v>33</v>
      </c>
    </row>
    <row r="1017" spans="2:15">
      <c r="B1017" s="22"/>
      <c r="C1017" s="10"/>
      <c r="E1017" s="10"/>
      <c r="H1017">
        <v>0</v>
      </c>
      <c r="I1017" s="10"/>
      <c r="J1017">
        <v>0</v>
      </c>
      <c r="K1017">
        <v>0</v>
      </c>
      <c r="L1017">
        <v>0</v>
      </c>
      <c r="N1017">
        <v>0</v>
      </c>
      <c r="O1017" t="s">
        <v>32</v>
      </c>
    </row>
    <row r="1018" spans="2:15">
      <c r="B1018" s="22"/>
      <c r="C1018" s="10"/>
      <c r="E1018" s="10"/>
      <c r="H1018">
        <v>0</v>
      </c>
      <c r="I1018" s="10"/>
      <c r="J1018">
        <v>0</v>
      </c>
      <c r="K1018">
        <v>0</v>
      </c>
      <c r="L1018">
        <v>0</v>
      </c>
      <c r="N1018">
        <v>0</v>
      </c>
      <c r="O1018" t="s">
        <v>34</v>
      </c>
    </row>
    <row r="1019" spans="2:15">
      <c r="B1019" s="22"/>
      <c r="C1019" s="10"/>
      <c r="E1019" s="10"/>
      <c r="H1019">
        <v>0</v>
      </c>
      <c r="I1019" s="10"/>
      <c r="J1019">
        <v>0</v>
      </c>
      <c r="K1019">
        <v>0</v>
      </c>
      <c r="L1019">
        <v>0</v>
      </c>
      <c r="N1019">
        <v>0</v>
      </c>
      <c r="O1019" t="s">
        <v>33</v>
      </c>
    </row>
    <row r="1020" spans="2:15">
      <c r="B1020" s="22"/>
      <c r="C1020" s="10"/>
      <c r="E1020" s="10"/>
      <c r="H1020">
        <v>0</v>
      </c>
      <c r="I1020" s="10"/>
      <c r="J1020">
        <v>0</v>
      </c>
      <c r="K1020">
        <v>0</v>
      </c>
      <c r="L1020">
        <v>0</v>
      </c>
      <c r="N1020">
        <v>0</v>
      </c>
      <c r="O1020" t="s">
        <v>32</v>
      </c>
    </row>
    <row r="1021" spans="2:15">
      <c r="B1021" s="22"/>
      <c r="C1021" s="10"/>
      <c r="E1021" s="10"/>
      <c r="H1021">
        <v>0</v>
      </c>
      <c r="I1021" s="10"/>
      <c r="J1021">
        <v>0</v>
      </c>
      <c r="K1021">
        <v>0</v>
      </c>
      <c r="L1021">
        <v>0</v>
      </c>
      <c r="N1021">
        <v>0</v>
      </c>
      <c r="O1021" t="s">
        <v>34</v>
      </c>
    </row>
    <row r="1022" spans="2:15">
      <c r="B1022" s="22"/>
      <c r="C1022" s="10"/>
      <c r="E1022" s="10"/>
      <c r="H1022">
        <v>0</v>
      </c>
      <c r="I1022" s="10"/>
      <c r="J1022">
        <v>0</v>
      </c>
      <c r="K1022">
        <v>0</v>
      </c>
      <c r="L1022">
        <v>0</v>
      </c>
      <c r="N1022">
        <v>0</v>
      </c>
      <c r="O1022" t="s">
        <v>33</v>
      </c>
    </row>
    <row r="1023" spans="2:15">
      <c r="B1023" s="22"/>
      <c r="C1023" s="10"/>
      <c r="E1023" s="10"/>
      <c r="H1023">
        <v>0</v>
      </c>
      <c r="I1023" s="10"/>
      <c r="J1023">
        <v>0</v>
      </c>
      <c r="K1023">
        <v>0</v>
      </c>
      <c r="L1023">
        <v>0</v>
      </c>
      <c r="N1023">
        <v>0</v>
      </c>
      <c r="O1023" t="s">
        <v>32</v>
      </c>
    </row>
    <row r="1024" spans="2:15">
      <c r="B1024" s="22"/>
      <c r="C1024" s="10"/>
      <c r="E1024" s="10"/>
      <c r="H1024">
        <v>0</v>
      </c>
      <c r="I1024" s="10"/>
      <c r="J1024">
        <v>0</v>
      </c>
      <c r="K1024">
        <v>0</v>
      </c>
      <c r="L1024">
        <v>0</v>
      </c>
      <c r="N1024">
        <v>0</v>
      </c>
      <c r="O1024" t="s">
        <v>34</v>
      </c>
    </row>
    <row r="1025" spans="2:15">
      <c r="B1025" s="22"/>
      <c r="C1025" s="10"/>
      <c r="E1025" s="10"/>
      <c r="H1025">
        <v>0</v>
      </c>
      <c r="I1025" s="10"/>
      <c r="J1025">
        <v>0</v>
      </c>
      <c r="K1025">
        <v>0</v>
      </c>
      <c r="L1025">
        <v>0</v>
      </c>
      <c r="N1025">
        <v>0</v>
      </c>
      <c r="O1025" t="s">
        <v>33</v>
      </c>
    </row>
    <row r="1026" spans="2:15">
      <c r="B1026" s="22"/>
      <c r="C1026" s="10"/>
      <c r="E1026" s="10"/>
      <c r="H1026">
        <v>0</v>
      </c>
      <c r="I1026" s="10"/>
      <c r="J1026">
        <v>0</v>
      </c>
      <c r="K1026">
        <v>0</v>
      </c>
      <c r="L1026">
        <v>0</v>
      </c>
      <c r="N1026">
        <v>0</v>
      </c>
      <c r="O1026" t="s">
        <v>32</v>
      </c>
    </row>
    <row r="1027" spans="2:15">
      <c r="B1027" s="22"/>
      <c r="C1027" s="10"/>
      <c r="E1027" s="10"/>
      <c r="H1027">
        <v>0</v>
      </c>
      <c r="I1027" s="10"/>
      <c r="J1027">
        <v>0</v>
      </c>
      <c r="K1027">
        <v>0</v>
      </c>
      <c r="L1027">
        <v>0</v>
      </c>
      <c r="N1027">
        <v>0</v>
      </c>
      <c r="O1027" t="s">
        <v>34</v>
      </c>
    </row>
    <row r="1028" spans="2:15">
      <c r="B1028" s="22"/>
      <c r="C1028" s="10"/>
      <c r="E1028" s="10"/>
      <c r="H1028">
        <v>0</v>
      </c>
      <c r="I1028" s="10"/>
      <c r="J1028">
        <v>0</v>
      </c>
      <c r="K1028">
        <v>0</v>
      </c>
      <c r="L1028">
        <v>0</v>
      </c>
      <c r="N1028">
        <v>0</v>
      </c>
      <c r="O1028" t="s">
        <v>33</v>
      </c>
    </row>
    <row r="1029" spans="2:15">
      <c r="B1029" s="22"/>
      <c r="C1029" s="10"/>
      <c r="E1029" s="10"/>
      <c r="H1029">
        <v>0</v>
      </c>
      <c r="I1029" s="10"/>
      <c r="J1029">
        <v>0</v>
      </c>
      <c r="K1029">
        <v>0</v>
      </c>
      <c r="L1029">
        <v>0</v>
      </c>
      <c r="N1029">
        <v>0</v>
      </c>
      <c r="O1029" t="s">
        <v>32</v>
      </c>
    </row>
    <row r="1030" spans="2:15">
      <c r="B1030" s="22"/>
      <c r="C1030" s="10"/>
      <c r="E1030" s="10"/>
      <c r="H1030">
        <v>0</v>
      </c>
      <c r="I1030" s="10"/>
      <c r="J1030">
        <v>0</v>
      </c>
      <c r="K1030">
        <v>0</v>
      </c>
      <c r="L1030">
        <v>0</v>
      </c>
      <c r="N1030">
        <v>0</v>
      </c>
      <c r="O1030" t="s">
        <v>34</v>
      </c>
    </row>
    <row r="1031" spans="2:15">
      <c r="B1031" s="22"/>
      <c r="C1031" s="10"/>
      <c r="E1031" s="10"/>
      <c r="H1031">
        <v>0</v>
      </c>
      <c r="I1031" s="10"/>
      <c r="J1031">
        <v>0</v>
      </c>
      <c r="K1031">
        <v>0</v>
      </c>
      <c r="L1031">
        <v>0</v>
      </c>
      <c r="N1031">
        <v>0</v>
      </c>
      <c r="O1031" t="s">
        <v>33</v>
      </c>
    </row>
    <row r="1032" spans="2:15">
      <c r="B1032" s="22"/>
      <c r="C1032" s="10"/>
      <c r="E1032" s="10"/>
      <c r="H1032">
        <v>0</v>
      </c>
      <c r="I1032" s="10"/>
      <c r="J1032">
        <v>0</v>
      </c>
      <c r="K1032">
        <v>0</v>
      </c>
      <c r="L1032">
        <v>0</v>
      </c>
      <c r="N1032">
        <v>0</v>
      </c>
      <c r="O1032" t="s">
        <v>32</v>
      </c>
    </row>
    <row r="1033" spans="2:15">
      <c r="B1033" s="22"/>
      <c r="C1033" s="10"/>
      <c r="E1033" s="10"/>
      <c r="H1033">
        <v>0</v>
      </c>
      <c r="I1033" s="10"/>
      <c r="J1033">
        <v>0</v>
      </c>
      <c r="K1033">
        <v>0</v>
      </c>
      <c r="L1033">
        <v>0</v>
      </c>
      <c r="N1033">
        <v>0</v>
      </c>
      <c r="O1033" t="s">
        <v>34</v>
      </c>
    </row>
    <row r="1034" spans="2:15">
      <c r="B1034" s="22"/>
      <c r="C1034" s="10"/>
      <c r="E1034" s="10"/>
      <c r="H1034">
        <v>0</v>
      </c>
      <c r="I1034" s="10"/>
      <c r="J1034">
        <v>0</v>
      </c>
      <c r="K1034">
        <v>0</v>
      </c>
      <c r="L1034">
        <v>0</v>
      </c>
      <c r="N1034">
        <v>0</v>
      </c>
      <c r="O1034" t="s">
        <v>33</v>
      </c>
    </row>
    <row r="1035" spans="2:15">
      <c r="B1035" s="22"/>
      <c r="C1035" s="10"/>
      <c r="E1035" s="10"/>
      <c r="H1035">
        <v>0</v>
      </c>
      <c r="I1035" s="10"/>
      <c r="J1035">
        <v>0</v>
      </c>
      <c r="K1035">
        <v>0</v>
      </c>
      <c r="L1035">
        <v>0</v>
      </c>
      <c r="N1035">
        <v>0</v>
      </c>
      <c r="O1035" t="s">
        <v>32</v>
      </c>
    </row>
    <row r="1036" spans="2:15">
      <c r="B1036" s="22"/>
      <c r="C1036" s="10"/>
      <c r="E1036" s="10"/>
      <c r="H1036">
        <v>0</v>
      </c>
      <c r="I1036" s="10"/>
      <c r="J1036">
        <v>0</v>
      </c>
      <c r="K1036">
        <v>0</v>
      </c>
      <c r="L1036">
        <v>0</v>
      </c>
      <c r="N1036">
        <v>0</v>
      </c>
      <c r="O1036" t="s">
        <v>34</v>
      </c>
    </row>
    <row r="1037" spans="2:15">
      <c r="B1037" s="22"/>
      <c r="C1037" s="10"/>
      <c r="E1037" s="10"/>
      <c r="H1037">
        <v>0</v>
      </c>
      <c r="I1037" s="10"/>
      <c r="J1037">
        <v>0</v>
      </c>
      <c r="K1037">
        <v>0</v>
      </c>
      <c r="L1037">
        <v>0</v>
      </c>
      <c r="N1037">
        <v>0</v>
      </c>
      <c r="O1037" t="s">
        <v>33</v>
      </c>
    </row>
    <row r="1038" spans="2:15">
      <c r="B1038" s="22"/>
      <c r="C1038" s="10"/>
      <c r="E1038" s="10"/>
      <c r="H1038">
        <v>0</v>
      </c>
      <c r="I1038" s="10"/>
      <c r="J1038">
        <v>0</v>
      </c>
      <c r="K1038">
        <v>0</v>
      </c>
      <c r="L1038">
        <v>0</v>
      </c>
      <c r="N1038">
        <v>0</v>
      </c>
      <c r="O1038" t="s">
        <v>32</v>
      </c>
    </row>
    <row r="1039" spans="2:15">
      <c r="B1039" s="22"/>
      <c r="C1039" s="10"/>
      <c r="E1039" s="10"/>
      <c r="H1039">
        <v>0</v>
      </c>
      <c r="I1039" s="10"/>
      <c r="J1039">
        <v>0</v>
      </c>
      <c r="K1039">
        <v>0</v>
      </c>
      <c r="L1039">
        <v>0</v>
      </c>
      <c r="N1039">
        <v>0</v>
      </c>
      <c r="O1039" t="s">
        <v>34</v>
      </c>
    </row>
    <row r="1040" spans="2:15">
      <c r="B1040" s="22"/>
      <c r="C1040" s="10"/>
      <c r="E1040" s="10"/>
      <c r="H1040">
        <v>0</v>
      </c>
      <c r="I1040" s="10"/>
      <c r="J1040">
        <v>0</v>
      </c>
      <c r="K1040">
        <v>0</v>
      </c>
      <c r="L1040">
        <v>0</v>
      </c>
      <c r="N1040">
        <v>0</v>
      </c>
      <c r="O1040" t="s">
        <v>33</v>
      </c>
    </row>
    <row r="1041" spans="2:15">
      <c r="B1041" s="22"/>
      <c r="C1041" s="10"/>
      <c r="E1041" s="10"/>
      <c r="H1041">
        <v>0</v>
      </c>
      <c r="I1041" s="10"/>
      <c r="J1041">
        <v>0</v>
      </c>
      <c r="K1041">
        <v>0</v>
      </c>
      <c r="L1041">
        <v>0</v>
      </c>
      <c r="N1041">
        <v>0</v>
      </c>
      <c r="O1041" t="s">
        <v>32</v>
      </c>
    </row>
    <row r="1042" spans="2:15">
      <c r="B1042" s="22"/>
      <c r="C1042" s="10"/>
      <c r="E1042" s="10"/>
      <c r="H1042">
        <v>0</v>
      </c>
      <c r="I1042" s="10"/>
      <c r="J1042">
        <v>0</v>
      </c>
      <c r="K1042">
        <v>0</v>
      </c>
      <c r="L1042">
        <v>0</v>
      </c>
      <c r="N1042">
        <v>0</v>
      </c>
      <c r="O1042" t="s">
        <v>34</v>
      </c>
    </row>
    <row r="1043" spans="2:15">
      <c r="B1043" s="22"/>
      <c r="C1043" s="10"/>
      <c r="E1043" s="10"/>
      <c r="H1043">
        <v>0</v>
      </c>
      <c r="I1043" s="10"/>
      <c r="J1043">
        <v>0</v>
      </c>
      <c r="K1043">
        <v>0</v>
      </c>
      <c r="L1043">
        <v>0</v>
      </c>
      <c r="N1043">
        <v>0</v>
      </c>
      <c r="O1043" t="s">
        <v>33</v>
      </c>
    </row>
    <row r="1044" spans="2:15">
      <c r="B1044" s="22"/>
      <c r="C1044" s="10"/>
      <c r="E1044" s="10"/>
      <c r="H1044">
        <v>0</v>
      </c>
      <c r="I1044" s="10"/>
      <c r="J1044">
        <v>0</v>
      </c>
      <c r="K1044">
        <v>0</v>
      </c>
      <c r="L1044">
        <v>0</v>
      </c>
      <c r="N1044">
        <v>0</v>
      </c>
      <c r="O1044" t="s">
        <v>32</v>
      </c>
    </row>
    <row r="1045" spans="2:15">
      <c r="B1045" s="22"/>
      <c r="C1045" s="10"/>
      <c r="E1045" s="10"/>
      <c r="H1045">
        <v>0</v>
      </c>
      <c r="I1045" s="10"/>
      <c r="J1045">
        <v>0</v>
      </c>
      <c r="K1045">
        <v>0</v>
      </c>
      <c r="L1045">
        <v>0</v>
      </c>
      <c r="N1045">
        <v>0</v>
      </c>
      <c r="O1045" t="s">
        <v>34</v>
      </c>
    </row>
    <row r="1046" spans="2:15">
      <c r="B1046" s="22"/>
      <c r="C1046" s="10"/>
      <c r="E1046" s="10"/>
      <c r="H1046">
        <v>0</v>
      </c>
      <c r="I1046" s="10"/>
      <c r="J1046">
        <v>0</v>
      </c>
      <c r="K1046">
        <v>0</v>
      </c>
      <c r="L1046">
        <v>0</v>
      </c>
      <c r="N1046">
        <v>0</v>
      </c>
      <c r="O1046" t="s">
        <v>33</v>
      </c>
    </row>
    <row r="1047" spans="2:15">
      <c r="B1047" s="22"/>
      <c r="C1047" s="10"/>
      <c r="E1047" s="10"/>
      <c r="H1047">
        <v>0</v>
      </c>
      <c r="I1047" s="10"/>
      <c r="J1047">
        <v>0</v>
      </c>
      <c r="K1047">
        <v>0</v>
      </c>
      <c r="L1047">
        <v>0</v>
      </c>
      <c r="N1047">
        <v>0</v>
      </c>
      <c r="O1047" t="s">
        <v>32</v>
      </c>
    </row>
    <row r="1048" spans="2:15">
      <c r="B1048" s="22"/>
      <c r="C1048" s="10"/>
      <c r="E1048" s="10"/>
      <c r="H1048">
        <v>0</v>
      </c>
      <c r="I1048" s="10"/>
      <c r="J1048">
        <v>0</v>
      </c>
      <c r="K1048">
        <v>0</v>
      </c>
      <c r="L1048">
        <v>0</v>
      </c>
      <c r="N1048">
        <v>0</v>
      </c>
      <c r="O1048" t="s">
        <v>34</v>
      </c>
    </row>
    <row r="1049" spans="2:15">
      <c r="B1049" s="22"/>
      <c r="C1049" s="10"/>
      <c r="E1049" s="10"/>
      <c r="H1049">
        <v>0</v>
      </c>
      <c r="I1049" s="10"/>
      <c r="J1049">
        <v>0</v>
      </c>
      <c r="K1049">
        <v>0</v>
      </c>
      <c r="L1049">
        <v>0</v>
      </c>
      <c r="N1049">
        <v>0</v>
      </c>
      <c r="O1049" t="s">
        <v>33</v>
      </c>
    </row>
    <row r="1050" spans="2:15">
      <c r="B1050" s="22"/>
      <c r="C1050" s="10"/>
      <c r="E1050" s="10"/>
      <c r="H1050">
        <v>0</v>
      </c>
      <c r="I1050" s="10"/>
      <c r="J1050">
        <v>0</v>
      </c>
      <c r="K1050">
        <v>0</v>
      </c>
      <c r="L1050">
        <v>0</v>
      </c>
      <c r="N1050">
        <v>0</v>
      </c>
      <c r="O1050" t="s">
        <v>32</v>
      </c>
    </row>
    <row r="1051" spans="2:15">
      <c r="B1051" s="22"/>
      <c r="C1051" s="10"/>
      <c r="E1051" s="10"/>
      <c r="H1051">
        <v>0</v>
      </c>
      <c r="I1051" s="10"/>
      <c r="J1051">
        <v>0</v>
      </c>
      <c r="K1051">
        <v>0</v>
      </c>
      <c r="L1051">
        <v>0</v>
      </c>
      <c r="N1051">
        <v>0</v>
      </c>
      <c r="O1051" t="s">
        <v>34</v>
      </c>
    </row>
    <row r="1052" spans="2:15">
      <c r="B1052" s="22"/>
      <c r="C1052" s="10"/>
      <c r="E1052" s="10"/>
      <c r="H1052">
        <v>0</v>
      </c>
      <c r="I1052" s="10"/>
      <c r="J1052">
        <v>0</v>
      </c>
      <c r="K1052">
        <v>0</v>
      </c>
      <c r="L1052">
        <v>0</v>
      </c>
      <c r="N1052">
        <v>0</v>
      </c>
      <c r="O1052" t="s">
        <v>33</v>
      </c>
    </row>
    <row r="1053" spans="2:15">
      <c r="B1053" s="22"/>
      <c r="C1053" s="10"/>
      <c r="E1053" s="10"/>
      <c r="H1053">
        <v>0</v>
      </c>
      <c r="I1053" s="10"/>
      <c r="J1053">
        <v>0</v>
      </c>
      <c r="K1053">
        <v>0</v>
      </c>
      <c r="L1053">
        <v>0</v>
      </c>
      <c r="N1053">
        <v>0</v>
      </c>
      <c r="O1053" t="s">
        <v>32</v>
      </c>
    </row>
    <row r="1054" spans="2:15">
      <c r="B1054" s="22"/>
      <c r="C1054" s="10"/>
      <c r="E1054" s="10"/>
      <c r="H1054">
        <v>0</v>
      </c>
      <c r="I1054" s="10"/>
      <c r="J1054">
        <v>0</v>
      </c>
      <c r="K1054">
        <v>0</v>
      </c>
      <c r="L1054">
        <v>0</v>
      </c>
      <c r="N1054">
        <v>0</v>
      </c>
      <c r="O1054" t="s">
        <v>34</v>
      </c>
    </row>
    <row r="1055" spans="2:15">
      <c r="B1055" s="22"/>
      <c r="C1055" s="10"/>
      <c r="E1055" s="10"/>
      <c r="H1055">
        <v>0</v>
      </c>
      <c r="I1055" s="10"/>
      <c r="J1055">
        <v>0</v>
      </c>
      <c r="K1055">
        <v>0</v>
      </c>
      <c r="L1055">
        <v>0</v>
      </c>
      <c r="N1055">
        <v>0</v>
      </c>
      <c r="O1055" t="s">
        <v>33</v>
      </c>
    </row>
    <row r="1056" spans="2:15">
      <c r="B1056" s="22"/>
      <c r="C1056" s="10"/>
      <c r="E1056" s="10"/>
      <c r="H1056">
        <v>0</v>
      </c>
      <c r="I1056" s="10"/>
      <c r="J1056">
        <v>0</v>
      </c>
      <c r="K1056">
        <v>0</v>
      </c>
      <c r="L1056">
        <v>0</v>
      </c>
      <c r="N1056">
        <v>0</v>
      </c>
      <c r="O1056" t="s">
        <v>32</v>
      </c>
    </row>
    <row r="1057" spans="2:15">
      <c r="B1057" s="22"/>
      <c r="C1057" s="10"/>
      <c r="E1057" s="10"/>
      <c r="H1057">
        <v>0</v>
      </c>
      <c r="I1057" s="10"/>
      <c r="J1057">
        <v>0</v>
      </c>
      <c r="K1057">
        <v>0</v>
      </c>
      <c r="L1057">
        <v>0</v>
      </c>
      <c r="N1057">
        <v>0</v>
      </c>
      <c r="O1057" t="s">
        <v>34</v>
      </c>
    </row>
    <row r="1058" spans="2:15">
      <c r="B1058" s="22"/>
      <c r="C1058" s="10"/>
      <c r="E1058" s="10"/>
      <c r="H1058">
        <v>0</v>
      </c>
      <c r="I1058" s="10"/>
      <c r="J1058">
        <v>0</v>
      </c>
      <c r="K1058">
        <v>0</v>
      </c>
      <c r="L1058">
        <v>0</v>
      </c>
      <c r="N1058">
        <v>0</v>
      </c>
      <c r="O1058" t="s">
        <v>33</v>
      </c>
    </row>
    <row r="1059" spans="2:15">
      <c r="B1059" s="22"/>
      <c r="C1059" s="10"/>
      <c r="E1059" s="10"/>
      <c r="H1059">
        <v>0</v>
      </c>
      <c r="I1059" s="10"/>
      <c r="J1059">
        <v>0</v>
      </c>
      <c r="K1059">
        <v>0</v>
      </c>
      <c r="L1059">
        <v>0</v>
      </c>
      <c r="N1059">
        <v>0</v>
      </c>
      <c r="O1059" t="s">
        <v>32</v>
      </c>
    </row>
    <row r="1060" spans="2:15">
      <c r="B1060" s="22"/>
      <c r="C1060" s="10"/>
      <c r="E1060" s="10"/>
      <c r="H1060">
        <v>0</v>
      </c>
      <c r="I1060" s="10"/>
      <c r="J1060">
        <v>0</v>
      </c>
      <c r="K1060">
        <v>0</v>
      </c>
      <c r="L1060">
        <v>0</v>
      </c>
      <c r="N1060">
        <v>0</v>
      </c>
      <c r="O1060" t="s">
        <v>34</v>
      </c>
    </row>
    <row r="1061" spans="2:15">
      <c r="B1061" s="22"/>
      <c r="C1061" s="10"/>
      <c r="E1061" s="10"/>
      <c r="H1061">
        <v>0</v>
      </c>
      <c r="I1061" s="10"/>
      <c r="J1061">
        <v>0</v>
      </c>
      <c r="K1061">
        <v>0</v>
      </c>
      <c r="L1061">
        <v>0</v>
      </c>
      <c r="N1061">
        <v>0</v>
      </c>
      <c r="O1061" t="s">
        <v>33</v>
      </c>
    </row>
    <row r="1062" spans="2:15">
      <c r="B1062" s="22"/>
      <c r="C1062" s="10"/>
      <c r="E1062" s="10"/>
      <c r="H1062">
        <v>0</v>
      </c>
      <c r="I1062" s="10"/>
      <c r="J1062">
        <v>0</v>
      </c>
      <c r="K1062">
        <v>0</v>
      </c>
      <c r="L1062">
        <v>0</v>
      </c>
      <c r="N1062">
        <v>0</v>
      </c>
      <c r="O1062" t="s">
        <v>32</v>
      </c>
    </row>
    <row r="1063" spans="2:15">
      <c r="B1063" s="22"/>
      <c r="C1063" s="10"/>
      <c r="E1063" s="10"/>
      <c r="H1063">
        <v>0</v>
      </c>
      <c r="I1063" s="10"/>
      <c r="J1063">
        <v>0</v>
      </c>
      <c r="K1063">
        <v>0</v>
      </c>
      <c r="L1063">
        <v>0</v>
      </c>
      <c r="N1063">
        <v>0</v>
      </c>
      <c r="O1063" t="s">
        <v>34</v>
      </c>
    </row>
    <row r="1064" spans="2:15">
      <c r="B1064" s="22"/>
      <c r="C1064" s="10"/>
      <c r="E1064" s="10"/>
      <c r="H1064">
        <v>0</v>
      </c>
      <c r="I1064" s="10"/>
      <c r="J1064">
        <v>0</v>
      </c>
      <c r="K1064">
        <v>0</v>
      </c>
      <c r="L1064">
        <v>0</v>
      </c>
      <c r="N1064">
        <v>0</v>
      </c>
      <c r="O1064" t="s">
        <v>33</v>
      </c>
    </row>
    <row r="1065" spans="2:15">
      <c r="B1065" s="22"/>
      <c r="C1065" s="10"/>
      <c r="E1065" s="10"/>
      <c r="H1065">
        <v>0</v>
      </c>
      <c r="I1065" s="10"/>
      <c r="J1065">
        <v>0</v>
      </c>
      <c r="K1065">
        <v>0</v>
      </c>
      <c r="L1065">
        <v>0</v>
      </c>
      <c r="N1065">
        <v>0</v>
      </c>
      <c r="O1065" t="s">
        <v>32</v>
      </c>
    </row>
    <row r="1066" spans="2:15">
      <c r="B1066" s="22"/>
      <c r="C1066" s="10"/>
      <c r="E1066" s="10"/>
      <c r="H1066">
        <v>0</v>
      </c>
      <c r="I1066" s="10"/>
      <c r="J1066">
        <v>0</v>
      </c>
      <c r="K1066">
        <v>0</v>
      </c>
      <c r="L1066">
        <v>0</v>
      </c>
      <c r="N1066">
        <v>0</v>
      </c>
      <c r="O1066" t="s">
        <v>34</v>
      </c>
    </row>
    <row r="1067" spans="2:15">
      <c r="B1067" s="22"/>
      <c r="C1067" s="10"/>
      <c r="E1067" s="10"/>
      <c r="H1067">
        <v>0</v>
      </c>
      <c r="I1067" s="10"/>
      <c r="J1067">
        <v>0</v>
      </c>
      <c r="K1067">
        <v>0</v>
      </c>
      <c r="L1067">
        <v>0</v>
      </c>
      <c r="N1067">
        <v>0</v>
      </c>
      <c r="O1067" t="s">
        <v>33</v>
      </c>
    </row>
    <row r="1068" spans="2:15">
      <c r="B1068" s="22"/>
      <c r="C1068" s="10"/>
      <c r="E1068" s="10"/>
      <c r="H1068">
        <v>0</v>
      </c>
      <c r="I1068" s="10"/>
      <c r="J1068">
        <v>0</v>
      </c>
      <c r="K1068">
        <v>0</v>
      </c>
      <c r="L1068">
        <v>0</v>
      </c>
      <c r="N1068">
        <v>0</v>
      </c>
      <c r="O1068" t="s">
        <v>32</v>
      </c>
    </row>
    <row r="1069" spans="2:15">
      <c r="B1069" s="22"/>
      <c r="C1069" s="10"/>
      <c r="E1069" s="10"/>
      <c r="H1069">
        <v>0</v>
      </c>
      <c r="I1069" s="10"/>
      <c r="J1069">
        <v>0</v>
      </c>
      <c r="K1069">
        <v>0</v>
      </c>
      <c r="L1069">
        <v>0</v>
      </c>
      <c r="N1069">
        <v>0</v>
      </c>
      <c r="O1069" t="s">
        <v>34</v>
      </c>
    </row>
    <row r="1070" spans="2:15">
      <c r="B1070" s="22"/>
      <c r="C1070" s="10"/>
      <c r="E1070" s="10"/>
      <c r="H1070">
        <v>0</v>
      </c>
      <c r="I1070" s="10"/>
      <c r="J1070">
        <v>0</v>
      </c>
      <c r="K1070">
        <v>0</v>
      </c>
      <c r="L1070">
        <v>0</v>
      </c>
      <c r="N1070">
        <v>0</v>
      </c>
      <c r="O1070" t="s">
        <v>33</v>
      </c>
    </row>
    <row r="1071" spans="2:15">
      <c r="B1071" s="22"/>
      <c r="C1071" s="10"/>
      <c r="E1071" s="10"/>
      <c r="H1071">
        <v>0</v>
      </c>
      <c r="I1071" s="10"/>
      <c r="J1071">
        <v>0</v>
      </c>
      <c r="K1071">
        <v>0</v>
      </c>
      <c r="L1071">
        <v>0</v>
      </c>
      <c r="N1071">
        <v>0</v>
      </c>
      <c r="O1071" t="s">
        <v>32</v>
      </c>
    </row>
    <row r="1072" spans="2:15">
      <c r="B1072" s="22"/>
      <c r="C1072" s="10"/>
      <c r="E1072" s="10"/>
      <c r="H1072">
        <v>0</v>
      </c>
      <c r="I1072" s="10"/>
      <c r="J1072">
        <v>0</v>
      </c>
      <c r="K1072">
        <v>0</v>
      </c>
      <c r="L1072">
        <v>0</v>
      </c>
      <c r="N1072">
        <v>0</v>
      </c>
      <c r="O1072" t="s">
        <v>34</v>
      </c>
    </row>
    <row r="1073" spans="2:15">
      <c r="B1073" s="22"/>
      <c r="C1073" s="10"/>
      <c r="E1073" s="10"/>
      <c r="H1073">
        <v>0</v>
      </c>
      <c r="I1073" s="10"/>
      <c r="J1073">
        <v>0</v>
      </c>
      <c r="K1073">
        <v>0</v>
      </c>
      <c r="L1073">
        <v>0</v>
      </c>
      <c r="N1073">
        <v>0</v>
      </c>
      <c r="O1073" t="s">
        <v>33</v>
      </c>
    </row>
    <row r="1074" spans="2:15">
      <c r="B1074" s="22"/>
      <c r="C1074" s="10"/>
      <c r="E1074" s="10"/>
      <c r="H1074">
        <v>0</v>
      </c>
      <c r="I1074" s="10"/>
      <c r="J1074">
        <v>0</v>
      </c>
      <c r="K1074">
        <v>0</v>
      </c>
      <c r="L1074">
        <v>0</v>
      </c>
      <c r="N1074">
        <v>0</v>
      </c>
      <c r="O1074" t="s">
        <v>32</v>
      </c>
    </row>
    <row r="1075" spans="2:15">
      <c r="B1075" s="22"/>
      <c r="C1075" s="10"/>
      <c r="E1075" s="10"/>
      <c r="H1075">
        <v>0</v>
      </c>
      <c r="I1075" s="10"/>
      <c r="J1075">
        <v>0</v>
      </c>
      <c r="K1075">
        <v>0</v>
      </c>
      <c r="L1075">
        <v>0</v>
      </c>
      <c r="N1075">
        <v>0</v>
      </c>
      <c r="O1075" t="s">
        <v>34</v>
      </c>
    </row>
    <row r="1076" spans="2:15">
      <c r="B1076" s="22"/>
      <c r="C1076" s="10"/>
      <c r="E1076" s="10"/>
      <c r="H1076">
        <v>0</v>
      </c>
      <c r="I1076" s="10"/>
      <c r="J1076">
        <v>0</v>
      </c>
      <c r="K1076">
        <v>0</v>
      </c>
      <c r="L1076">
        <v>0</v>
      </c>
      <c r="N1076">
        <v>0</v>
      </c>
      <c r="O1076" t="s">
        <v>33</v>
      </c>
    </row>
    <row r="1077" spans="2:15">
      <c r="B1077" s="22"/>
      <c r="C1077" s="10"/>
      <c r="E1077" s="10"/>
      <c r="H1077">
        <v>0</v>
      </c>
      <c r="I1077" s="10"/>
      <c r="J1077">
        <v>0</v>
      </c>
      <c r="K1077">
        <v>0</v>
      </c>
      <c r="L1077">
        <v>0</v>
      </c>
      <c r="N1077">
        <v>0</v>
      </c>
      <c r="O1077" t="s">
        <v>32</v>
      </c>
    </row>
    <row r="1078" spans="2:15">
      <c r="B1078" s="22"/>
      <c r="C1078" s="10"/>
      <c r="E1078" s="10"/>
      <c r="H1078">
        <v>0</v>
      </c>
      <c r="I1078" s="10"/>
      <c r="J1078">
        <v>0</v>
      </c>
      <c r="K1078">
        <v>0</v>
      </c>
      <c r="L1078">
        <v>0</v>
      </c>
      <c r="N1078">
        <v>0</v>
      </c>
      <c r="O1078" t="s">
        <v>34</v>
      </c>
    </row>
    <row r="1079" spans="2:15">
      <c r="B1079" s="22"/>
      <c r="C1079" s="10"/>
      <c r="E1079" s="10"/>
      <c r="H1079">
        <v>0</v>
      </c>
      <c r="I1079" s="10"/>
      <c r="J1079">
        <v>0</v>
      </c>
      <c r="K1079">
        <v>0</v>
      </c>
      <c r="L1079">
        <v>0</v>
      </c>
      <c r="N1079">
        <v>0</v>
      </c>
      <c r="O1079" t="s">
        <v>33</v>
      </c>
    </row>
    <row r="1080" spans="2:15">
      <c r="B1080" s="22"/>
      <c r="C1080" s="10"/>
      <c r="E1080" s="10"/>
      <c r="H1080">
        <v>0</v>
      </c>
      <c r="I1080" s="10"/>
      <c r="J1080">
        <v>0</v>
      </c>
      <c r="K1080">
        <v>0</v>
      </c>
      <c r="L1080">
        <v>0</v>
      </c>
      <c r="N1080">
        <v>0</v>
      </c>
      <c r="O1080" t="s">
        <v>32</v>
      </c>
    </row>
    <row r="1081" spans="2:15">
      <c r="B1081" s="22"/>
      <c r="C1081" s="10"/>
      <c r="E1081" s="10"/>
      <c r="H1081">
        <v>0</v>
      </c>
      <c r="I1081" s="10"/>
      <c r="J1081">
        <v>0</v>
      </c>
      <c r="K1081">
        <v>0</v>
      </c>
      <c r="L1081">
        <v>0</v>
      </c>
      <c r="N1081">
        <v>0</v>
      </c>
      <c r="O1081" t="s">
        <v>34</v>
      </c>
    </row>
    <row r="1082" spans="2:15">
      <c r="B1082" s="22"/>
      <c r="C1082" s="10"/>
      <c r="E1082" s="10"/>
      <c r="H1082">
        <v>0</v>
      </c>
      <c r="I1082" s="10"/>
      <c r="J1082">
        <v>0</v>
      </c>
      <c r="K1082">
        <v>0</v>
      </c>
      <c r="L1082">
        <v>0</v>
      </c>
      <c r="N1082">
        <v>0</v>
      </c>
      <c r="O1082" t="s">
        <v>33</v>
      </c>
    </row>
    <row r="1083" spans="2:15">
      <c r="B1083" s="22"/>
      <c r="C1083" s="10"/>
      <c r="E1083" s="10"/>
      <c r="H1083">
        <v>0</v>
      </c>
      <c r="I1083" s="10"/>
      <c r="J1083">
        <v>0</v>
      </c>
      <c r="K1083">
        <v>0</v>
      </c>
      <c r="L1083">
        <v>0</v>
      </c>
      <c r="N1083">
        <v>0</v>
      </c>
      <c r="O1083" t="s">
        <v>32</v>
      </c>
    </row>
    <row r="1084" spans="2:15">
      <c r="B1084" s="22"/>
      <c r="C1084" s="10"/>
      <c r="E1084" s="10"/>
      <c r="H1084">
        <v>0</v>
      </c>
      <c r="I1084" s="10"/>
      <c r="J1084">
        <v>0</v>
      </c>
      <c r="K1084">
        <v>0</v>
      </c>
      <c r="L1084">
        <v>0</v>
      </c>
      <c r="N1084">
        <v>0</v>
      </c>
      <c r="O1084" t="s">
        <v>34</v>
      </c>
    </row>
    <row r="1085" spans="2:15">
      <c r="B1085" s="22"/>
      <c r="C1085" s="10"/>
      <c r="E1085" s="10"/>
      <c r="H1085">
        <v>0</v>
      </c>
      <c r="I1085" s="10"/>
      <c r="J1085">
        <v>0</v>
      </c>
      <c r="K1085">
        <v>0</v>
      </c>
      <c r="L1085">
        <v>0</v>
      </c>
      <c r="N1085">
        <v>0</v>
      </c>
      <c r="O1085" t="s">
        <v>33</v>
      </c>
    </row>
    <row r="1086" spans="2:15">
      <c r="B1086" s="22"/>
      <c r="C1086" s="10"/>
      <c r="E1086" s="10"/>
      <c r="H1086">
        <v>0</v>
      </c>
      <c r="I1086" s="10"/>
      <c r="J1086">
        <v>0</v>
      </c>
      <c r="K1086">
        <v>0</v>
      </c>
      <c r="L1086">
        <v>0</v>
      </c>
      <c r="N1086">
        <v>0</v>
      </c>
      <c r="O1086" t="s">
        <v>32</v>
      </c>
    </row>
    <row r="1087" spans="2:15">
      <c r="B1087" s="22"/>
      <c r="C1087" s="10"/>
      <c r="E1087" s="10"/>
      <c r="H1087">
        <v>0</v>
      </c>
      <c r="I1087" s="10"/>
      <c r="J1087">
        <v>0</v>
      </c>
      <c r="K1087">
        <v>0</v>
      </c>
      <c r="L1087">
        <v>0</v>
      </c>
      <c r="N1087">
        <v>0</v>
      </c>
      <c r="O1087" t="s">
        <v>34</v>
      </c>
    </row>
    <row r="1088" spans="2:15">
      <c r="B1088" s="22"/>
      <c r="C1088" s="10"/>
      <c r="E1088" s="10"/>
      <c r="H1088">
        <v>0</v>
      </c>
      <c r="I1088" s="10"/>
      <c r="J1088">
        <v>0</v>
      </c>
      <c r="K1088">
        <v>0</v>
      </c>
      <c r="L1088">
        <v>0</v>
      </c>
      <c r="N1088">
        <v>0</v>
      </c>
      <c r="O1088" t="s">
        <v>33</v>
      </c>
    </row>
    <row r="1089" spans="2:15">
      <c r="B1089" s="22"/>
      <c r="C1089" s="10"/>
      <c r="E1089" s="10"/>
      <c r="H1089">
        <v>0</v>
      </c>
      <c r="I1089" s="10"/>
      <c r="J1089">
        <v>0</v>
      </c>
      <c r="K1089">
        <v>0</v>
      </c>
      <c r="L1089">
        <v>0</v>
      </c>
      <c r="N1089">
        <v>0</v>
      </c>
      <c r="O1089" t="s">
        <v>32</v>
      </c>
    </row>
    <row r="1090" spans="2:15">
      <c r="B1090" s="22"/>
      <c r="C1090" s="10"/>
      <c r="E1090" s="10"/>
      <c r="H1090">
        <v>0</v>
      </c>
      <c r="I1090" s="10"/>
      <c r="J1090">
        <v>0</v>
      </c>
      <c r="K1090">
        <v>0</v>
      </c>
      <c r="L1090">
        <v>0</v>
      </c>
      <c r="N1090">
        <v>0</v>
      </c>
      <c r="O1090" t="s">
        <v>34</v>
      </c>
    </row>
    <row r="1091" spans="2:15">
      <c r="B1091" s="22"/>
      <c r="C1091" s="10"/>
      <c r="E1091" s="10"/>
      <c r="H1091">
        <v>0</v>
      </c>
      <c r="I1091" s="10"/>
      <c r="J1091">
        <v>0</v>
      </c>
      <c r="K1091">
        <v>0</v>
      </c>
      <c r="L1091">
        <v>0</v>
      </c>
      <c r="N1091">
        <v>0</v>
      </c>
      <c r="O1091" t="s">
        <v>33</v>
      </c>
    </row>
    <row r="1092" spans="2:15">
      <c r="B1092" s="22"/>
      <c r="C1092" s="10"/>
      <c r="E1092" s="10"/>
      <c r="H1092">
        <v>0</v>
      </c>
      <c r="I1092" s="10"/>
      <c r="J1092">
        <v>0</v>
      </c>
      <c r="K1092">
        <v>0</v>
      </c>
      <c r="L1092">
        <v>0</v>
      </c>
      <c r="N1092">
        <v>0</v>
      </c>
      <c r="O1092" t="s">
        <v>32</v>
      </c>
    </row>
    <row r="1093" spans="2:15">
      <c r="B1093" s="22"/>
      <c r="C1093" s="10"/>
      <c r="E1093" s="10"/>
      <c r="H1093">
        <v>0</v>
      </c>
      <c r="I1093" s="10"/>
      <c r="J1093">
        <v>0</v>
      </c>
      <c r="K1093">
        <v>0</v>
      </c>
      <c r="L1093">
        <v>0</v>
      </c>
      <c r="N1093">
        <v>0</v>
      </c>
      <c r="O1093" t="s">
        <v>34</v>
      </c>
    </row>
    <row r="1094" spans="2:15">
      <c r="B1094" s="22"/>
      <c r="C1094" s="10"/>
      <c r="E1094" s="10"/>
      <c r="H1094">
        <v>0</v>
      </c>
      <c r="I1094" s="10"/>
      <c r="J1094">
        <v>0</v>
      </c>
      <c r="K1094">
        <v>0</v>
      </c>
      <c r="L1094">
        <v>0</v>
      </c>
      <c r="N1094">
        <v>0</v>
      </c>
      <c r="O1094" t="s">
        <v>33</v>
      </c>
    </row>
    <row r="1095" spans="2:15">
      <c r="B1095" s="22"/>
      <c r="C1095" s="10"/>
      <c r="E1095" s="10"/>
      <c r="H1095">
        <v>0</v>
      </c>
      <c r="I1095" s="10"/>
      <c r="J1095">
        <v>0</v>
      </c>
      <c r="K1095">
        <v>0</v>
      </c>
      <c r="L1095">
        <v>0</v>
      </c>
      <c r="N1095">
        <v>0</v>
      </c>
      <c r="O1095" t="s">
        <v>32</v>
      </c>
    </row>
    <row r="1096" spans="2:15">
      <c r="B1096" s="22"/>
      <c r="C1096" s="10"/>
      <c r="E1096" s="10"/>
      <c r="H1096">
        <v>0</v>
      </c>
      <c r="I1096" s="10"/>
      <c r="J1096">
        <v>0</v>
      </c>
      <c r="K1096">
        <v>0</v>
      </c>
      <c r="L1096">
        <v>0</v>
      </c>
      <c r="N1096">
        <v>0</v>
      </c>
      <c r="O1096" t="s">
        <v>34</v>
      </c>
    </row>
    <row r="1097" spans="2:15">
      <c r="B1097" s="22"/>
      <c r="C1097" s="10"/>
      <c r="E1097" s="10"/>
      <c r="H1097">
        <v>0</v>
      </c>
      <c r="I1097" s="10"/>
      <c r="J1097">
        <v>0</v>
      </c>
      <c r="K1097">
        <v>0</v>
      </c>
      <c r="L1097">
        <v>0</v>
      </c>
      <c r="N1097">
        <v>0</v>
      </c>
      <c r="O1097" t="s">
        <v>33</v>
      </c>
    </row>
    <row r="1098" spans="2:15">
      <c r="B1098" s="22"/>
      <c r="C1098" s="10"/>
      <c r="E1098" s="10"/>
      <c r="H1098">
        <v>0</v>
      </c>
      <c r="I1098" s="10"/>
      <c r="J1098">
        <v>0</v>
      </c>
      <c r="K1098">
        <v>0</v>
      </c>
      <c r="L1098">
        <v>0</v>
      </c>
      <c r="N1098">
        <v>0</v>
      </c>
      <c r="O1098" t="s">
        <v>32</v>
      </c>
    </row>
    <row r="1099" spans="2:15">
      <c r="B1099" s="22"/>
      <c r="C1099" s="10"/>
      <c r="E1099" s="10"/>
      <c r="H1099">
        <v>0</v>
      </c>
      <c r="I1099" s="10"/>
      <c r="J1099">
        <v>0</v>
      </c>
      <c r="K1099">
        <v>0</v>
      </c>
      <c r="L1099">
        <v>0</v>
      </c>
      <c r="N1099">
        <v>0</v>
      </c>
      <c r="O1099" t="s">
        <v>34</v>
      </c>
    </row>
    <row r="1100" spans="2:15">
      <c r="B1100" s="22"/>
      <c r="C1100" s="10"/>
      <c r="E1100" s="10"/>
      <c r="H1100">
        <v>0</v>
      </c>
      <c r="I1100" s="10"/>
      <c r="J1100">
        <v>0</v>
      </c>
      <c r="K1100">
        <v>0</v>
      </c>
      <c r="L1100">
        <v>0</v>
      </c>
      <c r="N1100">
        <v>0</v>
      </c>
      <c r="O1100" t="s">
        <v>33</v>
      </c>
    </row>
    <row r="1101" spans="2:15">
      <c r="B1101" s="22"/>
      <c r="C1101" s="10"/>
      <c r="E1101" s="10"/>
      <c r="H1101">
        <v>0</v>
      </c>
      <c r="I1101" s="10"/>
      <c r="J1101">
        <v>0</v>
      </c>
      <c r="K1101">
        <v>0</v>
      </c>
      <c r="L1101">
        <v>0</v>
      </c>
      <c r="N1101">
        <v>0</v>
      </c>
      <c r="O1101" t="s">
        <v>32</v>
      </c>
    </row>
    <row r="1102" spans="2:15">
      <c r="B1102" s="22"/>
      <c r="C1102" s="10"/>
      <c r="E1102" s="10"/>
      <c r="H1102">
        <v>0</v>
      </c>
      <c r="I1102" s="10"/>
      <c r="J1102">
        <v>0</v>
      </c>
      <c r="K1102">
        <v>0</v>
      </c>
      <c r="L1102">
        <v>0</v>
      </c>
      <c r="N1102">
        <v>0</v>
      </c>
      <c r="O1102" t="s">
        <v>34</v>
      </c>
    </row>
    <row r="1103" spans="2:15">
      <c r="B1103" s="22"/>
      <c r="C1103" s="10"/>
      <c r="E1103" s="10"/>
      <c r="H1103">
        <v>0</v>
      </c>
      <c r="I1103" s="10"/>
      <c r="J1103">
        <v>0</v>
      </c>
      <c r="K1103">
        <v>0</v>
      </c>
      <c r="L1103">
        <v>0</v>
      </c>
      <c r="N1103">
        <v>0</v>
      </c>
      <c r="O1103" t="s">
        <v>33</v>
      </c>
    </row>
    <row r="1104" spans="2:15">
      <c r="B1104" s="22"/>
      <c r="C1104" s="10"/>
      <c r="E1104" s="10"/>
      <c r="H1104">
        <v>0</v>
      </c>
      <c r="I1104" s="10"/>
      <c r="J1104">
        <v>0</v>
      </c>
      <c r="K1104">
        <v>0</v>
      </c>
      <c r="L1104">
        <v>0</v>
      </c>
      <c r="N1104">
        <v>0</v>
      </c>
      <c r="O1104" t="s">
        <v>32</v>
      </c>
    </row>
    <row r="1105" spans="2:15">
      <c r="B1105" s="22"/>
      <c r="C1105" s="10"/>
      <c r="E1105" s="10"/>
      <c r="H1105">
        <v>0</v>
      </c>
      <c r="I1105" s="10"/>
      <c r="J1105">
        <v>0</v>
      </c>
      <c r="K1105">
        <v>0</v>
      </c>
      <c r="L1105">
        <v>0</v>
      </c>
      <c r="N1105">
        <v>0</v>
      </c>
      <c r="O1105" t="s">
        <v>34</v>
      </c>
    </row>
    <row r="1106" spans="2:15">
      <c r="B1106" s="22"/>
      <c r="C1106" s="10"/>
      <c r="E1106" s="10"/>
      <c r="H1106">
        <v>0</v>
      </c>
      <c r="I1106" s="10"/>
      <c r="J1106">
        <v>0</v>
      </c>
      <c r="K1106">
        <v>0</v>
      </c>
      <c r="L1106">
        <v>0</v>
      </c>
      <c r="N1106">
        <v>0</v>
      </c>
      <c r="O1106" t="s">
        <v>33</v>
      </c>
    </row>
    <row r="1107" spans="2:15">
      <c r="B1107" s="22"/>
      <c r="C1107" s="10"/>
      <c r="E1107" s="10"/>
      <c r="H1107">
        <v>0</v>
      </c>
      <c r="I1107" s="10"/>
      <c r="J1107">
        <v>0</v>
      </c>
      <c r="K1107">
        <v>0</v>
      </c>
      <c r="L1107">
        <v>0</v>
      </c>
      <c r="N1107">
        <v>0</v>
      </c>
      <c r="O1107" t="s">
        <v>32</v>
      </c>
    </row>
    <row r="1108" spans="2:15">
      <c r="B1108" s="22"/>
      <c r="C1108" s="10"/>
      <c r="E1108" s="10"/>
      <c r="H1108">
        <v>0</v>
      </c>
      <c r="I1108" s="10"/>
      <c r="J1108">
        <v>0</v>
      </c>
      <c r="K1108">
        <v>0</v>
      </c>
      <c r="L1108">
        <v>0</v>
      </c>
      <c r="N1108">
        <v>0</v>
      </c>
      <c r="O1108" t="s">
        <v>28</v>
      </c>
    </row>
    <row r="1109" spans="2:15">
      <c r="B1109" s="22"/>
      <c r="C1109" s="10"/>
      <c r="E1109" s="10"/>
      <c r="H1109">
        <v>0</v>
      </c>
      <c r="I1109" s="10"/>
      <c r="J1109">
        <v>0</v>
      </c>
      <c r="K1109">
        <v>0</v>
      </c>
      <c r="L1109">
        <v>0</v>
      </c>
      <c r="N1109">
        <v>0</v>
      </c>
      <c r="O1109" t="s">
        <v>33</v>
      </c>
    </row>
    <row r="1110" spans="2:15">
      <c r="B1110" s="22"/>
      <c r="C1110" s="10"/>
      <c r="E1110" s="10"/>
      <c r="H1110">
        <v>0</v>
      </c>
      <c r="I1110" s="10"/>
      <c r="J1110">
        <v>0</v>
      </c>
      <c r="K1110">
        <v>0</v>
      </c>
      <c r="L1110">
        <v>0</v>
      </c>
      <c r="N1110">
        <v>0</v>
      </c>
      <c r="O1110" t="s">
        <v>32</v>
      </c>
    </row>
    <row r="1111" spans="2:15">
      <c r="B1111" s="22"/>
      <c r="C1111" s="10"/>
      <c r="E1111" s="10"/>
      <c r="H1111">
        <v>0</v>
      </c>
      <c r="I1111" s="10"/>
      <c r="J1111">
        <v>0</v>
      </c>
      <c r="K1111">
        <v>0</v>
      </c>
      <c r="L1111">
        <v>0</v>
      </c>
      <c r="N1111">
        <v>0</v>
      </c>
      <c r="O1111" t="s">
        <v>28</v>
      </c>
    </row>
    <row r="1112" spans="2:15">
      <c r="B1112" s="22"/>
      <c r="C1112" s="10"/>
      <c r="E1112" s="10"/>
      <c r="H1112">
        <v>0</v>
      </c>
      <c r="I1112" s="10"/>
      <c r="J1112">
        <v>0</v>
      </c>
      <c r="K1112">
        <v>0</v>
      </c>
      <c r="L1112">
        <v>0</v>
      </c>
      <c r="N1112">
        <v>0</v>
      </c>
      <c r="O1112" t="s">
        <v>33</v>
      </c>
    </row>
    <row r="1113" spans="2:15">
      <c r="B1113" s="22"/>
      <c r="C1113" s="10"/>
      <c r="E1113" s="10"/>
      <c r="H1113">
        <v>0</v>
      </c>
      <c r="I1113" s="10"/>
      <c r="J1113">
        <v>0</v>
      </c>
      <c r="K1113">
        <v>0</v>
      </c>
      <c r="L1113">
        <v>0</v>
      </c>
      <c r="N1113">
        <v>0</v>
      </c>
      <c r="O1113" t="s">
        <v>32</v>
      </c>
    </row>
    <row r="1114" spans="2:15">
      <c r="B1114" s="22"/>
      <c r="C1114" s="10"/>
      <c r="E1114" s="10"/>
      <c r="H1114">
        <v>0</v>
      </c>
      <c r="I1114" s="10"/>
      <c r="J1114">
        <v>0</v>
      </c>
      <c r="K1114">
        <v>0</v>
      </c>
      <c r="L1114">
        <v>0</v>
      </c>
      <c r="N1114">
        <v>0</v>
      </c>
      <c r="O1114" t="s">
        <v>28</v>
      </c>
    </row>
    <row r="1115" spans="2:15">
      <c r="B1115" s="22"/>
      <c r="C1115" s="10"/>
      <c r="E1115" s="10"/>
      <c r="H1115">
        <v>0</v>
      </c>
      <c r="I1115" s="10"/>
      <c r="J1115">
        <v>0</v>
      </c>
      <c r="K1115">
        <v>0</v>
      </c>
      <c r="L1115">
        <v>0</v>
      </c>
      <c r="N1115">
        <v>0</v>
      </c>
      <c r="O1115" t="s">
        <v>33</v>
      </c>
    </row>
    <row r="1116" spans="2:15">
      <c r="B1116" s="22"/>
      <c r="C1116" s="10"/>
      <c r="E1116" s="10"/>
      <c r="H1116">
        <v>0</v>
      </c>
      <c r="I1116" s="10"/>
      <c r="J1116">
        <v>0</v>
      </c>
      <c r="K1116">
        <v>0</v>
      </c>
      <c r="L1116">
        <v>0</v>
      </c>
      <c r="N1116">
        <v>0</v>
      </c>
      <c r="O1116" t="s">
        <v>32</v>
      </c>
    </row>
    <row r="1117" spans="2:15">
      <c r="B1117" s="22"/>
      <c r="C1117" s="10"/>
      <c r="E1117" s="10"/>
      <c r="H1117">
        <v>0</v>
      </c>
      <c r="I1117" s="10"/>
      <c r="J1117">
        <v>0</v>
      </c>
      <c r="K1117">
        <v>0</v>
      </c>
      <c r="L1117">
        <v>0</v>
      </c>
      <c r="N1117">
        <v>0</v>
      </c>
      <c r="O1117" t="s">
        <v>28</v>
      </c>
    </row>
    <row r="1118" spans="2:15">
      <c r="B1118" s="22"/>
      <c r="C1118" s="10"/>
      <c r="E1118" s="10"/>
      <c r="H1118">
        <v>0</v>
      </c>
      <c r="I1118" s="10"/>
      <c r="J1118">
        <v>0</v>
      </c>
      <c r="K1118">
        <v>0</v>
      </c>
      <c r="L1118">
        <v>0</v>
      </c>
      <c r="N1118">
        <v>0</v>
      </c>
      <c r="O1118" t="s">
        <v>33</v>
      </c>
    </row>
    <row r="1119" spans="2:15">
      <c r="B1119" s="22"/>
      <c r="C1119" s="10"/>
      <c r="E1119" s="10"/>
      <c r="H1119">
        <v>0</v>
      </c>
      <c r="I1119" s="10"/>
      <c r="J1119">
        <v>0</v>
      </c>
      <c r="K1119">
        <v>0</v>
      </c>
      <c r="L1119">
        <v>0</v>
      </c>
      <c r="N1119">
        <v>0</v>
      </c>
      <c r="O1119" t="s">
        <v>32</v>
      </c>
    </row>
    <row r="1120" spans="2:15">
      <c r="B1120" s="22"/>
      <c r="C1120" s="10"/>
      <c r="E1120" s="10"/>
      <c r="H1120">
        <v>0</v>
      </c>
      <c r="I1120" s="10"/>
      <c r="J1120">
        <v>0</v>
      </c>
      <c r="K1120">
        <v>0</v>
      </c>
      <c r="L1120">
        <v>0</v>
      </c>
      <c r="N1120">
        <v>0</v>
      </c>
      <c r="O1120" t="s">
        <v>28</v>
      </c>
    </row>
    <row r="1121" spans="2:15">
      <c r="B1121" s="22"/>
      <c r="C1121" s="10"/>
      <c r="E1121" s="10"/>
      <c r="H1121">
        <v>0</v>
      </c>
      <c r="I1121" s="10"/>
      <c r="J1121">
        <v>0</v>
      </c>
      <c r="K1121">
        <v>0</v>
      </c>
      <c r="L1121">
        <v>0</v>
      </c>
      <c r="N1121">
        <v>0</v>
      </c>
      <c r="O1121" t="s">
        <v>33</v>
      </c>
    </row>
    <row r="1122" spans="2:15">
      <c r="B1122" s="22"/>
      <c r="C1122" s="10"/>
      <c r="E1122" s="10"/>
      <c r="H1122">
        <v>0</v>
      </c>
      <c r="I1122" s="10"/>
      <c r="J1122">
        <v>0</v>
      </c>
      <c r="K1122">
        <v>0</v>
      </c>
      <c r="L1122">
        <v>0</v>
      </c>
      <c r="N1122">
        <v>0</v>
      </c>
      <c r="O1122" t="s">
        <v>32</v>
      </c>
    </row>
    <row r="1123" spans="2:15">
      <c r="B1123" s="22"/>
      <c r="C1123" s="10"/>
      <c r="E1123" s="10"/>
      <c r="H1123">
        <v>0</v>
      </c>
      <c r="I1123" s="10"/>
      <c r="J1123">
        <v>0</v>
      </c>
      <c r="K1123">
        <v>0</v>
      </c>
      <c r="L1123">
        <v>0</v>
      </c>
      <c r="N1123">
        <v>0</v>
      </c>
      <c r="O1123" t="s">
        <v>28</v>
      </c>
    </row>
    <row r="1124" spans="2:15">
      <c r="B1124" s="22"/>
      <c r="C1124" s="10"/>
      <c r="E1124" s="10"/>
      <c r="H1124">
        <v>0</v>
      </c>
      <c r="I1124" s="10"/>
      <c r="J1124">
        <v>0</v>
      </c>
      <c r="K1124">
        <v>0</v>
      </c>
      <c r="L1124">
        <v>0</v>
      </c>
      <c r="N1124">
        <v>0</v>
      </c>
      <c r="O1124" t="s">
        <v>33</v>
      </c>
    </row>
    <row r="1125" spans="2:15">
      <c r="B1125" s="22"/>
      <c r="C1125" s="10"/>
      <c r="E1125" s="10"/>
      <c r="H1125">
        <v>0</v>
      </c>
      <c r="I1125" s="10"/>
      <c r="J1125">
        <v>0</v>
      </c>
      <c r="K1125">
        <v>0</v>
      </c>
      <c r="L1125">
        <v>0</v>
      </c>
      <c r="N1125">
        <v>0</v>
      </c>
      <c r="O1125" t="s">
        <v>32</v>
      </c>
    </row>
    <row r="1126" spans="2:15">
      <c r="B1126" s="22"/>
      <c r="C1126" s="10"/>
      <c r="E1126" s="10"/>
      <c r="H1126">
        <v>0</v>
      </c>
      <c r="I1126" s="10"/>
      <c r="J1126">
        <v>0</v>
      </c>
      <c r="K1126">
        <v>0</v>
      </c>
      <c r="L1126">
        <v>0</v>
      </c>
      <c r="N1126">
        <v>0</v>
      </c>
      <c r="O1126" t="s">
        <v>28</v>
      </c>
    </row>
    <row r="1127" spans="2:15">
      <c r="B1127" s="22"/>
      <c r="C1127" s="10"/>
      <c r="E1127" s="10"/>
      <c r="H1127">
        <v>0</v>
      </c>
      <c r="I1127" s="10"/>
      <c r="J1127">
        <v>0</v>
      </c>
      <c r="K1127">
        <v>0</v>
      </c>
      <c r="L1127">
        <v>0</v>
      </c>
      <c r="N1127">
        <v>0</v>
      </c>
      <c r="O1127" t="s">
        <v>33</v>
      </c>
    </row>
    <row r="1128" spans="2:15">
      <c r="B1128" s="22"/>
      <c r="C1128" s="10"/>
      <c r="E1128" s="10"/>
      <c r="H1128">
        <v>0</v>
      </c>
      <c r="I1128" s="10"/>
      <c r="J1128">
        <v>0</v>
      </c>
      <c r="K1128">
        <v>0</v>
      </c>
      <c r="L1128">
        <v>0</v>
      </c>
      <c r="N1128">
        <v>0</v>
      </c>
      <c r="O1128" t="s">
        <v>32</v>
      </c>
    </row>
    <row r="1129" spans="2:15">
      <c r="B1129" s="22"/>
      <c r="C1129" s="10"/>
      <c r="E1129" s="10"/>
      <c r="H1129">
        <v>0</v>
      </c>
      <c r="I1129" s="10"/>
      <c r="J1129">
        <v>0</v>
      </c>
      <c r="K1129">
        <v>0</v>
      </c>
      <c r="L1129">
        <v>0</v>
      </c>
      <c r="N1129">
        <v>0</v>
      </c>
      <c r="O1129" t="s">
        <v>28</v>
      </c>
    </row>
    <row r="1130" spans="2:15">
      <c r="B1130" s="22"/>
      <c r="C1130" s="10"/>
      <c r="E1130" s="10"/>
      <c r="H1130">
        <v>0</v>
      </c>
      <c r="I1130" s="10"/>
      <c r="J1130">
        <v>0</v>
      </c>
      <c r="K1130">
        <v>0</v>
      </c>
      <c r="L1130">
        <v>0</v>
      </c>
      <c r="N1130">
        <v>0</v>
      </c>
      <c r="O1130" t="s">
        <v>33</v>
      </c>
    </row>
    <row r="1131" spans="2:15">
      <c r="B1131" s="22"/>
      <c r="C1131" s="10"/>
      <c r="E1131" s="10"/>
      <c r="H1131">
        <v>0</v>
      </c>
      <c r="I1131" s="10"/>
      <c r="J1131">
        <v>0</v>
      </c>
      <c r="K1131">
        <v>0</v>
      </c>
      <c r="L1131">
        <v>0</v>
      </c>
      <c r="N1131">
        <v>0</v>
      </c>
      <c r="O1131" t="s">
        <v>32</v>
      </c>
    </row>
    <row r="1132" spans="2:15">
      <c r="B1132" s="22"/>
      <c r="C1132" s="10"/>
      <c r="E1132" s="10"/>
      <c r="H1132">
        <v>0</v>
      </c>
      <c r="I1132" s="10"/>
      <c r="J1132">
        <v>0</v>
      </c>
      <c r="K1132">
        <v>0</v>
      </c>
      <c r="L1132">
        <v>0</v>
      </c>
      <c r="N1132">
        <v>0</v>
      </c>
      <c r="O1132" t="s">
        <v>28</v>
      </c>
    </row>
    <row r="1133" spans="2:15">
      <c r="B1133" s="22"/>
      <c r="C1133" s="10"/>
      <c r="E1133" s="10"/>
      <c r="H1133">
        <v>0</v>
      </c>
      <c r="I1133" s="10"/>
      <c r="J1133">
        <v>0</v>
      </c>
      <c r="K1133">
        <v>0</v>
      </c>
      <c r="L1133">
        <v>0</v>
      </c>
      <c r="N1133">
        <v>0</v>
      </c>
      <c r="O1133" t="s">
        <v>33</v>
      </c>
    </row>
    <row r="1134" spans="2:15">
      <c r="B1134" s="22"/>
      <c r="C1134" s="10"/>
      <c r="E1134" s="10"/>
      <c r="H1134">
        <v>0</v>
      </c>
      <c r="I1134" s="10"/>
      <c r="J1134">
        <v>0</v>
      </c>
      <c r="K1134">
        <v>0</v>
      </c>
      <c r="L1134">
        <v>0</v>
      </c>
      <c r="N1134">
        <v>0</v>
      </c>
      <c r="O1134" t="s">
        <v>32</v>
      </c>
    </row>
    <row r="1135" spans="2:15">
      <c r="B1135" s="22"/>
      <c r="C1135" s="10"/>
      <c r="E1135" s="10"/>
      <c r="H1135">
        <v>0</v>
      </c>
      <c r="I1135" s="10"/>
      <c r="J1135">
        <v>0</v>
      </c>
      <c r="K1135">
        <v>0</v>
      </c>
      <c r="L1135">
        <v>0</v>
      </c>
      <c r="N1135">
        <v>0</v>
      </c>
      <c r="O1135" t="s">
        <v>28</v>
      </c>
    </row>
    <row r="1136" spans="2:15">
      <c r="B1136" s="22"/>
      <c r="C1136" s="10"/>
      <c r="E1136" s="10"/>
      <c r="H1136">
        <v>0</v>
      </c>
      <c r="I1136" s="10"/>
      <c r="J1136">
        <v>0</v>
      </c>
      <c r="K1136">
        <v>0</v>
      </c>
      <c r="L1136">
        <v>0</v>
      </c>
      <c r="N1136">
        <v>0</v>
      </c>
      <c r="O1136" t="s">
        <v>33</v>
      </c>
    </row>
    <row r="1137" spans="2:15">
      <c r="B1137" s="22"/>
      <c r="C1137" s="10"/>
      <c r="E1137" s="10"/>
      <c r="H1137">
        <v>0</v>
      </c>
      <c r="I1137" s="10"/>
      <c r="J1137">
        <v>0</v>
      </c>
      <c r="K1137">
        <v>0</v>
      </c>
      <c r="L1137">
        <v>0</v>
      </c>
      <c r="N1137">
        <v>0</v>
      </c>
      <c r="O1137" t="s">
        <v>32</v>
      </c>
    </row>
    <row r="1138" spans="2:15">
      <c r="B1138" s="22"/>
      <c r="C1138" s="10"/>
      <c r="E1138" s="10"/>
      <c r="H1138">
        <v>0</v>
      </c>
      <c r="I1138" s="10"/>
      <c r="J1138">
        <v>0</v>
      </c>
      <c r="K1138">
        <v>0</v>
      </c>
      <c r="L1138">
        <v>0</v>
      </c>
      <c r="N1138">
        <v>0</v>
      </c>
      <c r="O1138" t="s">
        <v>28</v>
      </c>
    </row>
    <row r="1139" spans="2:15">
      <c r="B1139" s="22"/>
      <c r="C1139" s="10"/>
      <c r="E1139" s="10"/>
      <c r="H1139">
        <v>0</v>
      </c>
      <c r="I1139" s="10"/>
      <c r="J1139">
        <v>0</v>
      </c>
      <c r="K1139">
        <v>0</v>
      </c>
      <c r="L1139">
        <v>0</v>
      </c>
      <c r="N1139">
        <v>0</v>
      </c>
      <c r="O1139" t="s">
        <v>33</v>
      </c>
    </row>
    <row r="1140" spans="2:15">
      <c r="B1140" s="22"/>
      <c r="C1140" s="10"/>
      <c r="E1140" s="10"/>
      <c r="H1140">
        <v>0</v>
      </c>
      <c r="I1140" s="10"/>
      <c r="J1140">
        <v>0</v>
      </c>
      <c r="K1140">
        <v>0</v>
      </c>
      <c r="L1140">
        <v>0</v>
      </c>
      <c r="N1140">
        <v>0</v>
      </c>
      <c r="O1140" t="s">
        <v>32</v>
      </c>
    </row>
    <row r="1141" spans="2:15">
      <c r="B1141" s="22"/>
      <c r="C1141" s="10"/>
      <c r="E1141" s="10"/>
      <c r="H1141">
        <v>0</v>
      </c>
      <c r="I1141" s="10"/>
      <c r="J1141">
        <v>0</v>
      </c>
      <c r="K1141">
        <v>0</v>
      </c>
      <c r="L1141">
        <v>0</v>
      </c>
      <c r="N1141">
        <v>0</v>
      </c>
      <c r="O1141" t="s">
        <v>28</v>
      </c>
    </row>
    <row r="1142" spans="2:15">
      <c r="B1142" s="22"/>
      <c r="C1142" s="10"/>
      <c r="E1142" s="10"/>
      <c r="H1142">
        <v>0</v>
      </c>
      <c r="I1142" s="10"/>
      <c r="J1142">
        <v>0</v>
      </c>
      <c r="K1142">
        <v>0</v>
      </c>
      <c r="L1142">
        <v>0</v>
      </c>
      <c r="N1142">
        <v>0</v>
      </c>
      <c r="O1142" t="s">
        <v>33</v>
      </c>
    </row>
    <row r="1143" spans="2:15">
      <c r="B1143" s="22"/>
      <c r="C1143" s="10"/>
      <c r="E1143" s="10"/>
      <c r="H1143">
        <v>0</v>
      </c>
      <c r="I1143" s="10"/>
      <c r="J1143">
        <v>0</v>
      </c>
      <c r="K1143">
        <v>0</v>
      </c>
      <c r="L1143">
        <v>0</v>
      </c>
      <c r="N1143">
        <v>0</v>
      </c>
      <c r="O1143" t="s">
        <v>32</v>
      </c>
    </row>
    <row r="1144" spans="2:15">
      <c r="B1144" s="22"/>
      <c r="C1144" s="10"/>
      <c r="E1144" s="10"/>
      <c r="H1144">
        <v>0</v>
      </c>
      <c r="I1144" s="10"/>
      <c r="J1144">
        <v>0</v>
      </c>
      <c r="K1144">
        <v>0</v>
      </c>
      <c r="L1144">
        <v>0</v>
      </c>
      <c r="N1144">
        <v>0</v>
      </c>
      <c r="O1144" t="s">
        <v>28</v>
      </c>
    </row>
    <row r="1145" spans="2:15">
      <c r="B1145" s="22"/>
      <c r="C1145" s="10"/>
      <c r="E1145" s="10"/>
      <c r="H1145">
        <v>0</v>
      </c>
      <c r="I1145" s="10"/>
      <c r="J1145">
        <v>0</v>
      </c>
      <c r="K1145">
        <v>0</v>
      </c>
      <c r="L1145">
        <v>0</v>
      </c>
      <c r="N1145">
        <v>0</v>
      </c>
      <c r="O1145" t="s">
        <v>33</v>
      </c>
    </row>
    <row r="1146" spans="2:15">
      <c r="B1146" s="22"/>
      <c r="C1146" s="10"/>
      <c r="E1146" s="10"/>
      <c r="H1146">
        <v>0</v>
      </c>
      <c r="I1146" s="10"/>
      <c r="J1146">
        <v>0</v>
      </c>
      <c r="K1146">
        <v>0</v>
      </c>
      <c r="L1146">
        <v>0</v>
      </c>
      <c r="N1146">
        <v>0</v>
      </c>
      <c r="O1146" t="s">
        <v>32</v>
      </c>
    </row>
    <row r="1147" spans="2:15">
      <c r="B1147" s="22"/>
      <c r="C1147" s="10"/>
      <c r="E1147" s="10"/>
      <c r="H1147">
        <v>0</v>
      </c>
      <c r="I1147" s="10"/>
      <c r="J1147">
        <v>0</v>
      </c>
      <c r="K1147">
        <v>0</v>
      </c>
      <c r="L1147">
        <v>0</v>
      </c>
      <c r="N1147">
        <v>0</v>
      </c>
      <c r="O1147" t="s">
        <v>28</v>
      </c>
    </row>
    <row r="1148" spans="2:15">
      <c r="B1148" s="22"/>
      <c r="C1148" s="10"/>
      <c r="E1148" s="10"/>
      <c r="H1148">
        <v>0</v>
      </c>
      <c r="I1148" s="10"/>
      <c r="J1148">
        <v>0</v>
      </c>
      <c r="K1148">
        <v>0</v>
      </c>
      <c r="L1148">
        <v>0</v>
      </c>
      <c r="N1148">
        <v>0</v>
      </c>
      <c r="O1148" t="s">
        <v>33</v>
      </c>
    </row>
    <row r="1149" spans="2:15">
      <c r="B1149" s="22"/>
      <c r="C1149" s="10"/>
      <c r="E1149" s="10"/>
      <c r="H1149">
        <v>0</v>
      </c>
      <c r="I1149" s="10"/>
      <c r="J1149">
        <v>0</v>
      </c>
      <c r="K1149">
        <v>0</v>
      </c>
      <c r="L1149">
        <v>0</v>
      </c>
      <c r="N1149">
        <v>0</v>
      </c>
      <c r="O1149" t="s">
        <v>32</v>
      </c>
    </row>
    <row r="1150" spans="2:15">
      <c r="B1150" s="22"/>
      <c r="C1150" s="10"/>
      <c r="E1150" s="10"/>
      <c r="H1150">
        <v>0</v>
      </c>
      <c r="I1150" s="10"/>
      <c r="J1150">
        <v>0</v>
      </c>
      <c r="K1150">
        <v>0</v>
      </c>
      <c r="L1150">
        <v>0</v>
      </c>
      <c r="N1150">
        <v>0</v>
      </c>
      <c r="O1150" t="s">
        <v>28</v>
      </c>
    </row>
    <row r="1151" spans="2:15">
      <c r="B1151" s="22"/>
      <c r="C1151" s="10"/>
      <c r="E1151" s="10"/>
      <c r="H1151">
        <v>0</v>
      </c>
      <c r="I1151" s="10"/>
      <c r="J1151">
        <v>0</v>
      </c>
      <c r="K1151">
        <v>0</v>
      </c>
      <c r="L1151">
        <v>0</v>
      </c>
      <c r="N1151">
        <v>0</v>
      </c>
      <c r="O1151" t="s">
        <v>33</v>
      </c>
    </row>
    <row r="1152" spans="2:15">
      <c r="B1152" s="22"/>
      <c r="C1152" s="10"/>
      <c r="E1152" s="10"/>
      <c r="H1152">
        <v>0</v>
      </c>
      <c r="I1152" s="10"/>
      <c r="J1152">
        <v>0</v>
      </c>
      <c r="K1152">
        <v>0</v>
      </c>
      <c r="L1152">
        <v>0</v>
      </c>
      <c r="N1152">
        <v>0</v>
      </c>
      <c r="O1152" t="s">
        <v>32</v>
      </c>
    </row>
    <row r="1153" spans="2:15">
      <c r="B1153" s="22"/>
      <c r="C1153" s="10"/>
      <c r="E1153" s="10"/>
      <c r="H1153">
        <v>0</v>
      </c>
      <c r="I1153" s="10"/>
      <c r="J1153">
        <v>0</v>
      </c>
      <c r="K1153">
        <v>0</v>
      </c>
      <c r="L1153">
        <v>0</v>
      </c>
      <c r="N1153">
        <v>0</v>
      </c>
      <c r="O1153" t="s">
        <v>28</v>
      </c>
    </row>
    <row r="1154" spans="2:15">
      <c r="B1154" s="22"/>
      <c r="C1154" s="10"/>
      <c r="E1154" s="10"/>
      <c r="H1154">
        <v>0</v>
      </c>
      <c r="I1154" s="10"/>
      <c r="J1154">
        <v>0</v>
      </c>
      <c r="K1154">
        <v>0</v>
      </c>
      <c r="L1154">
        <v>0</v>
      </c>
      <c r="N1154">
        <v>0</v>
      </c>
      <c r="O1154" t="s">
        <v>33</v>
      </c>
    </row>
    <row r="1155" spans="2:15">
      <c r="B1155" s="22"/>
      <c r="C1155" s="10"/>
      <c r="E1155" s="10"/>
      <c r="H1155">
        <v>0</v>
      </c>
      <c r="I1155" s="10"/>
      <c r="J1155">
        <v>0</v>
      </c>
      <c r="K1155">
        <v>0</v>
      </c>
      <c r="L1155">
        <v>0</v>
      </c>
      <c r="N1155">
        <v>0</v>
      </c>
      <c r="O1155" t="s">
        <v>32</v>
      </c>
    </row>
    <row r="1156" spans="2:15">
      <c r="B1156" s="22"/>
      <c r="C1156" s="10"/>
      <c r="E1156" s="10"/>
      <c r="H1156">
        <v>0</v>
      </c>
      <c r="I1156" s="10"/>
      <c r="J1156">
        <v>0</v>
      </c>
      <c r="K1156">
        <v>0</v>
      </c>
      <c r="L1156">
        <v>0</v>
      </c>
      <c r="N1156">
        <v>0</v>
      </c>
      <c r="O1156" t="s">
        <v>28</v>
      </c>
    </row>
    <row r="1157" spans="2:15">
      <c r="B1157" s="22"/>
      <c r="C1157" s="10"/>
      <c r="E1157" s="10"/>
      <c r="H1157">
        <v>0</v>
      </c>
      <c r="I1157" s="10"/>
      <c r="J1157">
        <v>0</v>
      </c>
      <c r="K1157">
        <v>0</v>
      </c>
      <c r="L1157">
        <v>0</v>
      </c>
      <c r="N1157">
        <v>0</v>
      </c>
      <c r="O1157" t="s">
        <v>33</v>
      </c>
    </row>
    <row r="1158" spans="2:15">
      <c r="B1158" s="22"/>
      <c r="C1158" s="10"/>
      <c r="E1158" s="10"/>
      <c r="H1158">
        <v>0</v>
      </c>
      <c r="I1158" s="10"/>
      <c r="J1158">
        <v>0</v>
      </c>
      <c r="K1158">
        <v>0</v>
      </c>
      <c r="L1158">
        <v>0</v>
      </c>
      <c r="N1158">
        <v>0</v>
      </c>
      <c r="O1158" t="s">
        <v>32</v>
      </c>
    </row>
    <row r="1159" spans="2:15">
      <c r="B1159" s="22"/>
      <c r="C1159" s="10"/>
      <c r="E1159" s="10"/>
      <c r="H1159">
        <v>0</v>
      </c>
      <c r="I1159" s="10"/>
      <c r="J1159">
        <v>0</v>
      </c>
      <c r="K1159">
        <v>0</v>
      </c>
      <c r="L1159">
        <v>0</v>
      </c>
      <c r="N1159">
        <v>0</v>
      </c>
      <c r="O1159" t="s">
        <v>28</v>
      </c>
    </row>
    <row r="1160" spans="2:15">
      <c r="B1160" s="22"/>
      <c r="C1160" s="10"/>
      <c r="E1160" s="10"/>
      <c r="H1160">
        <v>0</v>
      </c>
      <c r="I1160" s="10"/>
      <c r="J1160">
        <v>0</v>
      </c>
      <c r="K1160">
        <v>0</v>
      </c>
      <c r="L1160">
        <v>0</v>
      </c>
      <c r="N1160">
        <v>0</v>
      </c>
      <c r="O1160" t="s">
        <v>33</v>
      </c>
    </row>
    <row r="1161" spans="2:15">
      <c r="B1161" s="22"/>
      <c r="C1161" s="10"/>
      <c r="E1161" s="10"/>
      <c r="H1161">
        <v>0</v>
      </c>
      <c r="I1161" s="10"/>
      <c r="J1161">
        <v>0</v>
      </c>
      <c r="K1161">
        <v>0</v>
      </c>
      <c r="L1161">
        <v>0</v>
      </c>
      <c r="N1161">
        <v>0</v>
      </c>
      <c r="O1161" t="s">
        <v>32</v>
      </c>
    </row>
    <row r="1162" spans="2:15">
      <c r="B1162" s="22"/>
      <c r="C1162" s="10"/>
      <c r="E1162" s="10"/>
      <c r="H1162">
        <v>0</v>
      </c>
      <c r="I1162" s="10"/>
      <c r="J1162">
        <v>0</v>
      </c>
      <c r="K1162">
        <v>0</v>
      </c>
      <c r="L1162">
        <v>0</v>
      </c>
      <c r="N1162">
        <v>0</v>
      </c>
      <c r="O1162" t="s">
        <v>28</v>
      </c>
    </row>
    <row r="1163" spans="2:15">
      <c r="B1163" s="22"/>
      <c r="C1163" s="10"/>
      <c r="E1163" s="10"/>
      <c r="H1163">
        <v>0</v>
      </c>
      <c r="I1163" s="10"/>
      <c r="J1163">
        <v>0</v>
      </c>
      <c r="K1163">
        <v>0</v>
      </c>
      <c r="L1163">
        <v>0</v>
      </c>
      <c r="N1163">
        <v>0</v>
      </c>
      <c r="O1163" t="s">
        <v>33</v>
      </c>
    </row>
    <row r="1164" spans="2:15">
      <c r="B1164" s="22"/>
      <c r="C1164" s="10"/>
      <c r="E1164" s="10"/>
      <c r="H1164">
        <v>0</v>
      </c>
      <c r="I1164" s="10"/>
      <c r="J1164">
        <v>0</v>
      </c>
      <c r="K1164">
        <v>0</v>
      </c>
      <c r="L1164">
        <v>0</v>
      </c>
      <c r="N1164">
        <v>0</v>
      </c>
      <c r="O1164" t="s">
        <v>32</v>
      </c>
    </row>
    <row r="1165" spans="2:15">
      <c r="B1165" s="22"/>
      <c r="C1165" s="10"/>
      <c r="E1165" s="10"/>
      <c r="H1165">
        <v>0</v>
      </c>
      <c r="I1165" s="10"/>
      <c r="J1165">
        <v>0</v>
      </c>
      <c r="K1165">
        <v>0</v>
      </c>
      <c r="L1165">
        <v>0</v>
      </c>
      <c r="N1165">
        <v>0</v>
      </c>
      <c r="O1165" t="s">
        <v>28</v>
      </c>
    </row>
    <row r="1166" spans="2:15">
      <c r="B1166" s="22"/>
      <c r="C1166" s="10"/>
      <c r="E1166" s="10"/>
      <c r="H1166">
        <v>0</v>
      </c>
      <c r="I1166" s="10"/>
      <c r="J1166">
        <v>0</v>
      </c>
      <c r="K1166">
        <v>0</v>
      </c>
      <c r="L1166">
        <v>0</v>
      </c>
      <c r="N1166">
        <v>0</v>
      </c>
      <c r="O1166" t="s">
        <v>33</v>
      </c>
    </row>
    <row r="1167" spans="2:15">
      <c r="B1167" s="22"/>
      <c r="C1167" s="10"/>
      <c r="E1167" s="10"/>
      <c r="H1167">
        <v>0</v>
      </c>
      <c r="I1167" s="10"/>
      <c r="J1167">
        <v>0</v>
      </c>
      <c r="K1167">
        <v>0</v>
      </c>
      <c r="L1167">
        <v>0</v>
      </c>
      <c r="N1167">
        <v>0</v>
      </c>
      <c r="O1167" t="s">
        <v>32</v>
      </c>
    </row>
    <row r="1168" spans="2:15">
      <c r="B1168" s="22"/>
      <c r="C1168" s="10"/>
      <c r="E1168" s="10"/>
      <c r="H1168">
        <v>0</v>
      </c>
      <c r="I1168" s="10"/>
      <c r="J1168">
        <v>0</v>
      </c>
      <c r="K1168">
        <v>0</v>
      </c>
      <c r="L1168">
        <v>0</v>
      </c>
      <c r="N1168">
        <v>0</v>
      </c>
      <c r="O1168" t="s">
        <v>28</v>
      </c>
    </row>
    <row r="1169" spans="2:15">
      <c r="B1169" s="22"/>
      <c r="C1169" s="10"/>
      <c r="E1169" s="10"/>
      <c r="H1169">
        <v>0</v>
      </c>
      <c r="I1169" s="10"/>
      <c r="J1169">
        <v>0</v>
      </c>
      <c r="K1169">
        <v>0</v>
      </c>
      <c r="L1169">
        <v>0</v>
      </c>
      <c r="N1169">
        <v>0</v>
      </c>
      <c r="O1169" t="s">
        <v>33</v>
      </c>
    </row>
    <row r="1170" spans="2:15">
      <c r="B1170" s="22"/>
      <c r="C1170" s="10"/>
      <c r="E1170" s="10"/>
      <c r="H1170">
        <v>0</v>
      </c>
      <c r="I1170" s="10"/>
      <c r="J1170">
        <v>0</v>
      </c>
      <c r="K1170">
        <v>0</v>
      </c>
      <c r="L1170">
        <v>0</v>
      </c>
      <c r="N1170">
        <v>0</v>
      </c>
      <c r="O1170" t="s">
        <v>32</v>
      </c>
    </row>
    <row r="1171" spans="2:15">
      <c r="B1171" s="22"/>
      <c r="C1171" s="10"/>
      <c r="E1171" s="10"/>
      <c r="H1171">
        <v>0</v>
      </c>
      <c r="I1171" s="10"/>
      <c r="J1171">
        <v>0</v>
      </c>
      <c r="K1171">
        <v>0</v>
      </c>
      <c r="L1171">
        <v>0</v>
      </c>
      <c r="N1171">
        <v>0</v>
      </c>
      <c r="O1171" t="s">
        <v>28</v>
      </c>
    </row>
    <row r="1172" spans="2:15">
      <c r="B1172" s="22"/>
      <c r="C1172" s="10"/>
      <c r="E1172" s="10"/>
      <c r="H1172">
        <v>0</v>
      </c>
      <c r="I1172" s="10"/>
      <c r="J1172">
        <v>0</v>
      </c>
      <c r="K1172">
        <v>0</v>
      </c>
      <c r="L1172">
        <v>0</v>
      </c>
      <c r="N1172">
        <v>0</v>
      </c>
      <c r="O1172" t="s">
        <v>33</v>
      </c>
    </row>
    <row r="1173" spans="2:15">
      <c r="B1173" s="22"/>
      <c r="C1173" s="10"/>
      <c r="E1173" s="10"/>
      <c r="H1173">
        <v>0</v>
      </c>
      <c r="I1173" s="10"/>
      <c r="J1173">
        <v>0</v>
      </c>
      <c r="K1173">
        <v>0</v>
      </c>
      <c r="L1173">
        <v>0</v>
      </c>
      <c r="N1173">
        <v>0</v>
      </c>
      <c r="O1173" t="s">
        <v>32</v>
      </c>
    </row>
    <row r="1174" spans="2:15">
      <c r="B1174" s="22"/>
      <c r="C1174" s="10"/>
      <c r="E1174" s="10"/>
      <c r="H1174">
        <v>0</v>
      </c>
      <c r="I1174" s="10"/>
      <c r="J1174">
        <v>0</v>
      </c>
      <c r="K1174">
        <v>0</v>
      </c>
      <c r="L1174">
        <v>0</v>
      </c>
      <c r="N1174">
        <v>0</v>
      </c>
      <c r="O1174" t="s">
        <v>28</v>
      </c>
    </row>
    <row r="1175" spans="2:15">
      <c r="B1175" s="22"/>
      <c r="C1175" s="10"/>
      <c r="E1175" s="10"/>
      <c r="H1175">
        <v>0</v>
      </c>
      <c r="I1175" s="10"/>
      <c r="J1175">
        <v>0</v>
      </c>
      <c r="K1175">
        <v>0</v>
      </c>
      <c r="L1175">
        <v>0</v>
      </c>
      <c r="N1175">
        <v>0</v>
      </c>
      <c r="O1175" t="s">
        <v>33</v>
      </c>
    </row>
    <row r="1176" spans="2:15">
      <c r="B1176" s="22"/>
      <c r="C1176" s="10"/>
      <c r="E1176" s="10"/>
      <c r="H1176">
        <v>0</v>
      </c>
      <c r="I1176" s="10"/>
      <c r="J1176">
        <v>0</v>
      </c>
      <c r="K1176">
        <v>0</v>
      </c>
      <c r="L1176">
        <v>0</v>
      </c>
      <c r="N1176">
        <v>0</v>
      </c>
      <c r="O1176" t="s">
        <v>32</v>
      </c>
    </row>
    <row r="1177" spans="2:15">
      <c r="B1177" s="22"/>
      <c r="C1177" s="10"/>
      <c r="E1177" s="10"/>
      <c r="H1177">
        <v>0</v>
      </c>
      <c r="I1177" s="10"/>
      <c r="J1177">
        <v>0</v>
      </c>
      <c r="K1177">
        <v>0</v>
      </c>
      <c r="L1177">
        <v>0</v>
      </c>
      <c r="N1177">
        <v>0</v>
      </c>
      <c r="O1177" t="s">
        <v>28</v>
      </c>
    </row>
    <row r="1178" spans="2:15">
      <c r="B1178" s="22"/>
      <c r="C1178" s="10"/>
      <c r="E1178" s="10"/>
      <c r="H1178">
        <v>0</v>
      </c>
      <c r="I1178" s="10"/>
      <c r="J1178">
        <v>0</v>
      </c>
      <c r="K1178">
        <v>0</v>
      </c>
      <c r="L1178">
        <v>0</v>
      </c>
      <c r="N1178">
        <v>0</v>
      </c>
      <c r="O1178" t="s">
        <v>33</v>
      </c>
    </row>
    <row r="1179" spans="2:15">
      <c r="B1179" s="22"/>
      <c r="C1179" s="10"/>
      <c r="E1179" s="10"/>
      <c r="H1179">
        <v>0</v>
      </c>
      <c r="I1179" s="10"/>
      <c r="J1179">
        <v>0</v>
      </c>
      <c r="K1179">
        <v>0</v>
      </c>
      <c r="L1179">
        <v>0</v>
      </c>
      <c r="N1179">
        <v>0</v>
      </c>
      <c r="O1179" t="s">
        <v>32</v>
      </c>
    </row>
    <row r="1180" spans="2:15">
      <c r="B1180" s="22"/>
      <c r="C1180" s="10"/>
      <c r="E1180" s="10"/>
      <c r="H1180">
        <v>0</v>
      </c>
      <c r="I1180" s="10"/>
      <c r="J1180">
        <v>0</v>
      </c>
      <c r="K1180">
        <v>0</v>
      </c>
      <c r="L1180">
        <v>0</v>
      </c>
      <c r="N1180">
        <v>0</v>
      </c>
      <c r="O1180" t="s">
        <v>28</v>
      </c>
    </row>
    <row r="1181" spans="2:15">
      <c r="B1181" s="22"/>
      <c r="C1181" s="10"/>
      <c r="E1181" s="10"/>
      <c r="H1181">
        <v>0</v>
      </c>
      <c r="I1181" s="10"/>
      <c r="J1181">
        <v>0</v>
      </c>
      <c r="K1181">
        <v>0</v>
      </c>
      <c r="L1181">
        <v>0</v>
      </c>
      <c r="N1181">
        <v>0</v>
      </c>
      <c r="O1181" t="s">
        <v>33</v>
      </c>
    </row>
    <row r="1182" spans="2:15">
      <c r="B1182" s="22"/>
      <c r="C1182" s="10"/>
      <c r="E1182" s="10"/>
      <c r="H1182">
        <v>0</v>
      </c>
      <c r="I1182" s="10"/>
      <c r="J1182">
        <v>0</v>
      </c>
      <c r="K1182">
        <v>0</v>
      </c>
      <c r="L1182">
        <v>0</v>
      </c>
      <c r="N1182">
        <v>0</v>
      </c>
      <c r="O1182" t="s">
        <v>32</v>
      </c>
    </row>
    <row r="1183" spans="2:15">
      <c r="B1183" s="22"/>
      <c r="C1183" s="10"/>
      <c r="E1183" s="10"/>
      <c r="H1183">
        <v>0</v>
      </c>
      <c r="I1183" s="10"/>
      <c r="J1183">
        <v>0</v>
      </c>
      <c r="K1183">
        <v>0</v>
      </c>
      <c r="L1183">
        <v>0</v>
      </c>
      <c r="N1183">
        <v>0</v>
      </c>
      <c r="O1183" t="s">
        <v>28</v>
      </c>
    </row>
    <row r="1184" spans="2:15">
      <c r="B1184" s="22"/>
      <c r="C1184" s="10"/>
      <c r="E1184" s="10"/>
      <c r="H1184">
        <v>0</v>
      </c>
      <c r="I1184" s="10"/>
      <c r="J1184">
        <v>0</v>
      </c>
      <c r="K1184">
        <v>0</v>
      </c>
      <c r="L1184">
        <v>0</v>
      </c>
      <c r="N1184">
        <v>0</v>
      </c>
      <c r="O1184" t="s">
        <v>33</v>
      </c>
    </row>
    <row r="1185" spans="2:15">
      <c r="B1185" s="22"/>
      <c r="C1185" s="10"/>
      <c r="E1185" s="10"/>
      <c r="H1185">
        <v>0</v>
      </c>
      <c r="I1185" s="10"/>
      <c r="J1185">
        <v>0</v>
      </c>
      <c r="K1185">
        <v>0</v>
      </c>
      <c r="L1185">
        <v>0</v>
      </c>
      <c r="N1185">
        <v>0</v>
      </c>
      <c r="O1185" t="s">
        <v>32</v>
      </c>
    </row>
    <row r="1186" spans="2:15">
      <c r="B1186" s="22"/>
      <c r="C1186" s="10"/>
      <c r="E1186" s="10"/>
      <c r="H1186">
        <v>0</v>
      </c>
      <c r="I1186" s="10"/>
      <c r="J1186">
        <v>0</v>
      </c>
      <c r="K1186">
        <v>0</v>
      </c>
      <c r="L1186">
        <v>0</v>
      </c>
      <c r="N1186">
        <v>0</v>
      </c>
      <c r="O1186" t="s">
        <v>28</v>
      </c>
    </row>
    <row r="1187" spans="2:15">
      <c r="B1187" s="22"/>
      <c r="C1187" s="10"/>
      <c r="E1187" s="10"/>
      <c r="H1187">
        <v>0</v>
      </c>
      <c r="I1187" s="10"/>
      <c r="J1187">
        <v>0</v>
      </c>
      <c r="K1187">
        <v>0</v>
      </c>
      <c r="L1187">
        <v>0</v>
      </c>
      <c r="N1187">
        <v>0</v>
      </c>
      <c r="O1187" t="s">
        <v>33</v>
      </c>
    </row>
    <row r="1188" spans="2:15">
      <c r="B1188" s="22"/>
      <c r="C1188" s="10"/>
      <c r="E1188" s="10"/>
      <c r="H1188">
        <v>0</v>
      </c>
      <c r="I1188" s="10"/>
      <c r="J1188">
        <v>0</v>
      </c>
      <c r="K1188">
        <v>0</v>
      </c>
      <c r="L1188">
        <v>0</v>
      </c>
      <c r="N1188">
        <v>0</v>
      </c>
      <c r="O1188" t="s">
        <v>32</v>
      </c>
    </row>
    <row r="1189" spans="2:15">
      <c r="B1189" s="22"/>
      <c r="C1189" s="10"/>
      <c r="E1189" s="10"/>
      <c r="H1189">
        <v>0</v>
      </c>
      <c r="I1189" s="10"/>
      <c r="J1189">
        <v>0</v>
      </c>
      <c r="K1189">
        <v>0</v>
      </c>
      <c r="L1189">
        <v>0</v>
      </c>
      <c r="N1189">
        <v>0</v>
      </c>
      <c r="O1189" t="s">
        <v>28</v>
      </c>
    </row>
    <row r="1190" spans="2:15">
      <c r="B1190" s="22"/>
      <c r="C1190" s="10"/>
      <c r="E1190" s="10"/>
      <c r="H1190">
        <v>0</v>
      </c>
      <c r="I1190" s="10"/>
      <c r="J1190">
        <v>0</v>
      </c>
      <c r="K1190">
        <v>0</v>
      </c>
      <c r="L1190">
        <v>0</v>
      </c>
      <c r="N1190">
        <v>0</v>
      </c>
      <c r="O1190" t="s">
        <v>33</v>
      </c>
    </row>
    <row r="1191" spans="2:15">
      <c r="B1191" s="22"/>
      <c r="C1191" s="10"/>
      <c r="E1191" s="10"/>
      <c r="H1191">
        <v>0</v>
      </c>
      <c r="I1191" s="10"/>
      <c r="J1191">
        <v>0</v>
      </c>
      <c r="K1191">
        <v>0</v>
      </c>
      <c r="L1191">
        <v>0</v>
      </c>
      <c r="N1191">
        <v>0</v>
      </c>
      <c r="O1191" t="s">
        <v>32</v>
      </c>
    </row>
    <row r="1192" spans="2:15">
      <c r="B1192" s="22"/>
      <c r="C1192" s="10"/>
      <c r="E1192" s="10"/>
      <c r="H1192">
        <v>0</v>
      </c>
      <c r="I1192" s="10"/>
      <c r="J1192">
        <v>0</v>
      </c>
      <c r="K1192">
        <v>0</v>
      </c>
      <c r="L1192">
        <v>0</v>
      </c>
      <c r="N1192">
        <v>0</v>
      </c>
      <c r="O1192" t="s">
        <v>28</v>
      </c>
    </row>
    <row r="1193" spans="2:15">
      <c r="B1193" s="22"/>
      <c r="C1193" s="10"/>
      <c r="E1193" s="10"/>
      <c r="H1193">
        <v>0</v>
      </c>
      <c r="I1193" s="10"/>
      <c r="J1193">
        <v>0</v>
      </c>
      <c r="K1193">
        <v>0</v>
      </c>
      <c r="L1193">
        <v>0</v>
      </c>
      <c r="N1193">
        <v>0</v>
      </c>
      <c r="O1193" t="s">
        <v>33</v>
      </c>
    </row>
    <row r="1194" spans="2:15">
      <c r="B1194" s="22"/>
      <c r="C1194" s="10"/>
      <c r="E1194" s="10"/>
      <c r="H1194">
        <v>0</v>
      </c>
      <c r="I1194" s="10"/>
      <c r="J1194">
        <v>0</v>
      </c>
      <c r="K1194">
        <v>0</v>
      </c>
      <c r="L1194">
        <v>0</v>
      </c>
      <c r="N1194">
        <v>0</v>
      </c>
      <c r="O1194" t="s">
        <v>32</v>
      </c>
    </row>
    <row r="1195" spans="2:15">
      <c r="B1195" s="22"/>
      <c r="C1195" s="10"/>
      <c r="E1195" s="10"/>
      <c r="H1195">
        <v>0</v>
      </c>
      <c r="I1195" s="10"/>
      <c r="J1195">
        <v>0</v>
      </c>
      <c r="K1195">
        <v>0</v>
      </c>
      <c r="L1195">
        <v>0</v>
      </c>
      <c r="N1195">
        <v>0</v>
      </c>
      <c r="O1195" t="s">
        <v>28</v>
      </c>
    </row>
    <row r="1196" spans="2:15">
      <c r="B1196" s="22"/>
      <c r="C1196" s="10"/>
      <c r="E1196" s="10"/>
      <c r="H1196">
        <v>0</v>
      </c>
      <c r="I1196" s="10"/>
      <c r="J1196">
        <v>0</v>
      </c>
      <c r="K1196">
        <v>0</v>
      </c>
      <c r="L1196">
        <v>0</v>
      </c>
      <c r="N1196">
        <v>0</v>
      </c>
      <c r="O1196" t="s">
        <v>33</v>
      </c>
    </row>
    <row r="1197" spans="2:15">
      <c r="B1197" s="22"/>
      <c r="C1197" s="10"/>
      <c r="E1197" s="10"/>
      <c r="H1197">
        <v>0</v>
      </c>
      <c r="I1197" s="10"/>
      <c r="J1197">
        <v>0</v>
      </c>
      <c r="K1197">
        <v>0</v>
      </c>
      <c r="L1197">
        <v>0</v>
      </c>
      <c r="N1197">
        <v>0</v>
      </c>
      <c r="O1197" t="s">
        <v>32</v>
      </c>
    </row>
    <row r="1198" spans="2:15">
      <c r="B1198" s="22"/>
      <c r="C1198" s="10"/>
      <c r="E1198" s="10"/>
      <c r="H1198">
        <v>0</v>
      </c>
      <c r="I1198" s="10"/>
      <c r="J1198">
        <v>0</v>
      </c>
      <c r="K1198">
        <v>0</v>
      </c>
      <c r="L1198">
        <v>0</v>
      </c>
      <c r="N1198">
        <v>0</v>
      </c>
      <c r="O1198" t="s">
        <v>28</v>
      </c>
    </row>
    <row r="1199" spans="2:15">
      <c r="B1199" s="22"/>
      <c r="C1199" s="10"/>
      <c r="E1199" s="10"/>
      <c r="H1199">
        <v>0</v>
      </c>
      <c r="I1199" s="10"/>
      <c r="J1199">
        <v>0</v>
      </c>
      <c r="K1199">
        <v>0</v>
      </c>
      <c r="L1199">
        <v>0</v>
      </c>
      <c r="N1199">
        <v>0</v>
      </c>
      <c r="O1199" t="s">
        <v>32</v>
      </c>
    </row>
    <row r="1200" spans="2:15">
      <c r="B1200" s="22"/>
      <c r="C1200" s="10"/>
      <c r="E1200" s="10"/>
      <c r="H1200">
        <v>0</v>
      </c>
      <c r="I1200" s="10"/>
      <c r="J1200">
        <v>0</v>
      </c>
      <c r="K1200">
        <v>0</v>
      </c>
      <c r="L1200">
        <v>0</v>
      </c>
      <c r="N1200">
        <v>0</v>
      </c>
      <c r="O1200" t="s">
        <v>28</v>
      </c>
    </row>
    <row r="1201" spans="2:15">
      <c r="B1201" s="22"/>
      <c r="C1201" s="10"/>
      <c r="E1201" s="10"/>
      <c r="H1201">
        <v>0</v>
      </c>
      <c r="I1201" s="10"/>
      <c r="J1201">
        <v>0</v>
      </c>
      <c r="K1201">
        <v>0</v>
      </c>
      <c r="L1201">
        <v>0</v>
      </c>
      <c r="N1201">
        <v>0</v>
      </c>
      <c r="O1201" t="s">
        <v>32</v>
      </c>
    </row>
    <row r="1202" spans="2:15">
      <c r="B1202" s="22"/>
      <c r="C1202" s="10"/>
      <c r="E1202" s="10"/>
      <c r="H1202">
        <v>0</v>
      </c>
      <c r="I1202" s="10"/>
      <c r="J1202">
        <v>0</v>
      </c>
      <c r="K1202">
        <v>0</v>
      </c>
      <c r="L1202">
        <v>0</v>
      </c>
      <c r="N1202">
        <v>0</v>
      </c>
      <c r="O1202" t="s">
        <v>28</v>
      </c>
    </row>
    <row r="1203" spans="2:15">
      <c r="B1203" s="22"/>
      <c r="C1203" s="10"/>
      <c r="E1203" s="10"/>
      <c r="H1203">
        <v>0</v>
      </c>
      <c r="I1203" s="10"/>
      <c r="J1203">
        <v>0</v>
      </c>
      <c r="K1203">
        <v>0</v>
      </c>
      <c r="L1203">
        <v>0</v>
      </c>
      <c r="N1203">
        <v>0</v>
      </c>
      <c r="O1203" t="s">
        <v>32</v>
      </c>
    </row>
    <row r="1204" spans="2:15">
      <c r="B1204" s="22"/>
      <c r="C1204" s="10"/>
      <c r="E1204" s="10"/>
      <c r="H1204">
        <v>0</v>
      </c>
      <c r="I1204" s="10"/>
      <c r="J1204">
        <v>0</v>
      </c>
      <c r="K1204">
        <v>0</v>
      </c>
      <c r="L1204">
        <v>0</v>
      </c>
      <c r="N1204">
        <v>0</v>
      </c>
      <c r="O1204" t="s">
        <v>28</v>
      </c>
    </row>
    <row r="1205" spans="2:15">
      <c r="B1205" s="22"/>
      <c r="C1205" s="10"/>
      <c r="E1205" s="10"/>
      <c r="H1205">
        <v>0</v>
      </c>
      <c r="I1205" s="10"/>
      <c r="J1205">
        <v>0</v>
      </c>
      <c r="K1205">
        <v>0</v>
      </c>
      <c r="L1205">
        <v>0</v>
      </c>
      <c r="N1205">
        <v>0</v>
      </c>
      <c r="O1205" t="s">
        <v>32</v>
      </c>
    </row>
    <row r="1206" spans="2:15">
      <c r="B1206" s="22"/>
      <c r="C1206" s="10"/>
      <c r="E1206" s="10"/>
      <c r="H1206">
        <v>0</v>
      </c>
      <c r="I1206" s="10"/>
      <c r="J1206">
        <v>0</v>
      </c>
      <c r="K1206">
        <v>0</v>
      </c>
      <c r="L1206">
        <v>0</v>
      </c>
      <c r="N1206">
        <v>0</v>
      </c>
      <c r="O1206" t="s">
        <v>28</v>
      </c>
    </row>
    <row r="1207" spans="2:15">
      <c r="B1207" s="22"/>
      <c r="C1207" s="10"/>
      <c r="E1207" s="10"/>
      <c r="H1207">
        <v>0</v>
      </c>
      <c r="I1207" s="10"/>
      <c r="J1207">
        <v>0</v>
      </c>
      <c r="K1207">
        <v>0</v>
      </c>
      <c r="L1207">
        <v>0</v>
      </c>
      <c r="N1207">
        <v>0</v>
      </c>
      <c r="O1207" t="s">
        <v>28</v>
      </c>
    </row>
    <row r="1208" spans="2:15">
      <c r="B1208" s="22"/>
      <c r="C1208" s="10"/>
      <c r="E1208" s="10"/>
      <c r="H1208">
        <v>0</v>
      </c>
      <c r="I1208" s="10"/>
      <c r="J1208">
        <v>0</v>
      </c>
      <c r="K1208">
        <v>0</v>
      </c>
      <c r="L1208">
        <v>0</v>
      </c>
      <c r="N1208">
        <v>0</v>
      </c>
      <c r="O1208" t="s">
        <v>28</v>
      </c>
    </row>
    <row r="1209" spans="2:15">
      <c r="B1209" s="22"/>
      <c r="C1209" s="10"/>
      <c r="E1209" s="10"/>
      <c r="H1209">
        <v>0</v>
      </c>
      <c r="I1209" s="10"/>
      <c r="J1209">
        <v>0</v>
      </c>
      <c r="K1209">
        <v>0</v>
      </c>
      <c r="L1209">
        <v>0</v>
      </c>
      <c r="N1209">
        <v>0</v>
      </c>
      <c r="O1209" t="s">
        <v>28</v>
      </c>
    </row>
    <row r="1210" spans="2:15">
      <c r="B1210" s="22"/>
      <c r="C1210" s="10"/>
      <c r="E1210" s="10"/>
      <c r="H1210">
        <v>0</v>
      </c>
      <c r="I1210" s="10"/>
      <c r="J1210">
        <v>0</v>
      </c>
      <c r="K1210">
        <v>0</v>
      </c>
      <c r="L1210">
        <v>0</v>
      </c>
      <c r="N1210">
        <v>0</v>
      </c>
      <c r="O1210" t="s">
        <v>28</v>
      </c>
    </row>
    <row r="1211" spans="2:15">
      <c r="B1211" s="22"/>
      <c r="C1211" s="10"/>
      <c r="E1211" s="10"/>
      <c r="H1211">
        <v>0</v>
      </c>
      <c r="I1211" s="10"/>
      <c r="J1211">
        <v>0</v>
      </c>
      <c r="K1211">
        <v>0</v>
      </c>
      <c r="L1211">
        <v>0</v>
      </c>
      <c r="N1211">
        <v>0</v>
      </c>
      <c r="O1211" t="s">
        <v>28</v>
      </c>
    </row>
    <row r="1212" spans="2:15">
      <c r="B1212" s="22"/>
      <c r="C1212" s="10"/>
      <c r="E1212" s="10"/>
      <c r="H1212">
        <v>0</v>
      </c>
      <c r="I1212" s="10"/>
      <c r="J1212">
        <v>0</v>
      </c>
      <c r="K1212">
        <v>0</v>
      </c>
      <c r="L1212">
        <v>0</v>
      </c>
      <c r="N1212">
        <v>0</v>
      </c>
      <c r="O1212" t="s">
        <v>28</v>
      </c>
    </row>
    <row r="1213" spans="2:15">
      <c r="B1213" s="22"/>
      <c r="C1213" s="10"/>
      <c r="E1213" s="10"/>
      <c r="H1213">
        <v>0</v>
      </c>
      <c r="I1213" s="10"/>
      <c r="J1213">
        <v>0</v>
      </c>
      <c r="K1213">
        <v>0</v>
      </c>
      <c r="L1213">
        <v>0</v>
      </c>
      <c r="N1213">
        <v>0</v>
      </c>
      <c r="O1213" t="s">
        <v>28</v>
      </c>
    </row>
    <row r="1214" spans="2:15">
      <c r="B1214" s="22"/>
      <c r="C1214" s="10"/>
      <c r="E1214" s="10"/>
      <c r="H1214">
        <v>0</v>
      </c>
      <c r="I1214" s="10"/>
      <c r="J1214">
        <v>0</v>
      </c>
      <c r="K1214">
        <v>0</v>
      </c>
      <c r="L1214">
        <v>0</v>
      </c>
      <c r="N1214">
        <v>0</v>
      </c>
      <c r="O1214" t="s">
        <v>28</v>
      </c>
    </row>
    <row r="1215" spans="2:15">
      <c r="B1215" s="22"/>
      <c r="C1215" s="10"/>
      <c r="E1215" s="10"/>
      <c r="H1215">
        <v>0</v>
      </c>
      <c r="I1215" s="10"/>
      <c r="J1215">
        <v>0</v>
      </c>
      <c r="K1215">
        <v>0</v>
      </c>
      <c r="L1215">
        <v>0</v>
      </c>
      <c r="N1215">
        <v>0</v>
      </c>
      <c r="O1215" t="s">
        <v>28</v>
      </c>
    </row>
    <row r="1216" spans="2:15">
      <c r="B1216" s="22"/>
      <c r="C1216" s="10"/>
      <c r="E1216" s="10"/>
      <c r="H1216">
        <v>0</v>
      </c>
      <c r="I1216" s="10"/>
      <c r="J1216">
        <v>0</v>
      </c>
      <c r="K1216">
        <v>0</v>
      </c>
      <c r="L1216">
        <v>0</v>
      </c>
      <c r="N1216">
        <v>0</v>
      </c>
      <c r="O1216" t="s">
        <v>28</v>
      </c>
    </row>
    <row r="1217" spans="2:15">
      <c r="B1217" s="22"/>
      <c r="C1217" s="10"/>
      <c r="E1217" s="10"/>
      <c r="H1217">
        <v>0</v>
      </c>
      <c r="I1217" s="10"/>
      <c r="J1217">
        <v>0</v>
      </c>
      <c r="K1217">
        <v>0</v>
      </c>
      <c r="L1217">
        <v>0</v>
      </c>
      <c r="N1217">
        <v>0</v>
      </c>
      <c r="O1217" t="s">
        <v>28</v>
      </c>
    </row>
    <row r="1218" spans="2:15">
      <c r="B1218" s="22"/>
      <c r="C1218" s="10"/>
      <c r="E1218" s="10"/>
      <c r="H1218">
        <v>0</v>
      </c>
      <c r="I1218" s="10"/>
      <c r="J1218">
        <v>0</v>
      </c>
      <c r="K1218">
        <v>0</v>
      </c>
      <c r="L1218">
        <v>0</v>
      </c>
      <c r="N1218">
        <v>0</v>
      </c>
      <c r="O1218" t="s">
        <v>28</v>
      </c>
    </row>
    <row r="1219" spans="2:15">
      <c r="B1219" s="22"/>
      <c r="C1219" s="10"/>
      <c r="E1219" s="10"/>
      <c r="H1219">
        <v>0</v>
      </c>
      <c r="I1219" s="10"/>
      <c r="J1219">
        <v>0</v>
      </c>
      <c r="K1219">
        <v>0</v>
      </c>
      <c r="L1219">
        <v>0</v>
      </c>
      <c r="N1219">
        <v>0</v>
      </c>
      <c r="O1219" t="s">
        <v>28</v>
      </c>
    </row>
    <row r="1220" spans="2:15">
      <c r="B1220" s="22"/>
      <c r="C1220" s="10"/>
      <c r="E1220" s="10"/>
      <c r="H1220">
        <v>0</v>
      </c>
      <c r="I1220" s="10"/>
      <c r="J1220">
        <v>0</v>
      </c>
      <c r="K1220">
        <v>0</v>
      </c>
      <c r="L1220">
        <v>0</v>
      </c>
      <c r="N1220">
        <v>0</v>
      </c>
      <c r="O1220" t="s">
        <v>28</v>
      </c>
    </row>
    <row r="1221" spans="2:15">
      <c r="B1221" s="22"/>
      <c r="C1221" s="10"/>
      <c r="E1221" s="10"/>
      <c r="H1221">
        <v>0</v>
      </c>
      <c r="I1221" s="10"/>
      <c r="J1221">
        <v>0</v>
      </c>
      <c r="K1221">
        <v>0</v>
      </c>
      <c r="L1221">
        <v>0</v>
      </c>
      <c r="N1221">
        <v>0</v>
      </c>
      <c r="O1221" t="s">
        <v>28</v>
      </c>
    </row>
    <row r="1222" spans="2:15">
      <c r="B1222" s="22"/>
      <c r="C1222" s="10"/>
      <c r="E1222" s="10"/>
      <c r="H1222">
        <v>0</v>
      </c>
      <c r="I1222" s="10"/>
      <c r="J1222">
        <v>0</v>
      </c>
      <c r="K1222">
        <v>0</v>
      </c>
      <c r="L1222">
        <v>0</v>
      </c>
      <c r="N1222">
        <v>0</v>
      </c>
      <c r="O1222" t="s">
        <v>28</v>
      </c>
    </row>
    <row r="1223" spans="2:15">
      <c r="B1223" s="22"/>
      <c r="C1223" s="10"/>
      <c r="E1223" s="10"/>
      <c r="H1223">
        <v>0</v>
      </c>
      <c r="I1223" s="10"/>
      <c r="J1223">
        <v>0</v>
      </c>
      <c r="K1223">
        <v>0</v>
      </c>
      <c r="L1223">
        <v>0</v>
      </c>
      <c r="N1223">
        <v>0</v>
      </c>
      <c r="O1223" t="s">
        <v>28</v>
      </c>
    </row>
    <row r="1224" spans="2:15">
      <c r="B1224" s="22"/>
      <c r="C1224" s="10"/>
      <c r="E1224" s="10"/>
      <c r="H1224">
        <v>0</v>
      </c>
      <c r="I1224" s="10"/>
      <c r="J1224">
        <v>0</v>
      </c>
      <c r="K1224">
        <v>0</v>
      </c>
      <c r="L1224">
        <v>0</v>
      </c>
      <c r="N1224">
        <v>0</v>
      </c>
      <c r="O1224" t="s">
        <v>28</v>
      </c>
    </row>
    <row r="1225" spans="2:15">
      <c r="B1225" s="22"/>
      <c r="C1225" s="10"/>
      <c r="E1225" s="10"/>
      <c r="H1225">
        <v>0</v>
      </c>
      <c r="I1225" s="10"/>
      <c r="J1225">
        <v>0</v>
      </c>
      <c r="K1225">
        <v>0</v>
      </c>
      <c r="L1225">
        <v>0</v>
      </c>
      <c r="N1225">
        <v>0</v>
      </c>
      <c r="O1225" t="s">
        <v>28</v>
      </c>
    </row>
    <row r="1226" spans="2:15">
      <c r="B1226" s="22"/>
      <c r="C1226" s="10"/>
      <c r="E1226" s="10"/>
      <c r="H1226">
        <v>0</v>
      </c>
      <c r="I1226" s="10"/>
      <c r="J1226">
        <v>0</v>
      </c>
      <c r="K1226">
        <v>0</v>
      </c>
      <c r="L1226">
        <v>0</v>
      </c>
      <c r="N1226">
        <v>0</v>
      </c>
      <c r="O1226" t="s">
        <v>28</v>
      </c>
    </row>
    <row r="1227" spans="2:15">
      <c r="B1227" s="22"/>
      <c r="C1227" s="10"/>
      <c r="E1227" s="10"/>
      <c r="H1227">
        <v>0</v>
      </c>
      <c r="I1227" s="10"/>
      <c r="J1227">
        <v>0</v>
      </c>
      <c r="K1227">
        <v>0</v>
      </c>
      <c r="L1227">
        <v>0</v>
      </c>
      <c r="N1227">
        <v>0</v>
      </c>
      <c r="O1227" t="s">
        <v>28</v>
      </c>
    </row>
    <row r="1228" spans="2:15">
      <c r="B1228" s="22"/>
      <c r="C1228" s="10"/>
      <c r="E1228" s="10"/>
      <c r="H1228">
        <v>0</v>
      </c>
      <c r="I1228" s="10"/>
      <c r="J1228">
        <v>0</v>
      </c>
      <c r="K1228">
        <v>0</v>
      </c>
      <c r="L1228">
        <v>0</v>
      </c>
      <c r="N1228">
        <v>0</v>
      </c>
      <c r="O1228" t="s">
        <v>28</v>
      </c>
    </row>
    <row r="1229" spans="2:15">
      <c r="B1229" s="22"/>
      <c r="C1229" s="10"/>
      <c r="E1229" s="10"/>
      <c r="H1229">
        <v>0</v>
      </c>
      <c r="I1229" s="10"/>
      <c r="J1229">
        <v>0</v>
      </c>
      <c r="K1229">
        <v>0</v>
      </c>
      <c r="L1229">
        <v>0</v>
      </c>
      <c r="N1229">
        <v>0</v>
      </c>
      <c r="O1229" t="s">
        <v>28</v>
      </c>
    </row>
    <row r="1230" spans="2:15">
      <c r="B1230" s="22"/>
      <c r="C1230" s="10"/>
      <c r="E1230" s="10"/>
      <c r="H1230">
        <v>0</v>
      </c>
      <c r="I1230" s="10"/>
      <c r="J1230">
        <v>0</v>
      </c>
      <c r="K1230">
        <v>0</v>
      </c>
      <c r="L1230">
        <v>0</v>
      </c>
      <c r="N1230">
        <v>0</v>
      </c>
      <c r="O1230" t="s">
        <v>28</v>
      </c>
    </row>
    <row r="1231" spans="2:15">
      <c r="B1231" s="22"/>
      <c r="C1231" s="10"/>
      <c r="E1231" s="10"/>
      <c r="H1231">
        <v>0</v>
      </c>
      <c r="I1231" s="10"/>
      <c r="J1231">
        <v>0</v>
      </c>
      <c r="K1231">
        <v>0</v>
      </c>
      <c r="L1231">
        <v>0</v>
      </c>
      <c r="N1231">
        <v>0</v>
      </c>
      <c r="O1231" t="s">
        <v>28</v>
      </c>
    </row>
    <row r="1232" spans="2:15">
      <c r="B1232" s="22"/>
      <c r="C1232" s="10"/>
      <c r="E1232" s="10"/>
      <c r="H1232">
        <v>0</v>
      </c>
      <c r="I1232" s="10"/>
      <c r="J1232">
        <v>0</v>
      </c>
      <c r="K1232">
        <v>0</v>
      </c>
      <c r="L1232">
        <v>0</v>
      </c>
      <c r="N1232">
        <v>0</v>
      </c>
      <c r="O1232" t="s">
        <v>28</v>
      </c>
    </row>
    <row r="1233" spans="2:15">
      <c r="B1233" s="22"/>
      <c r="C1233" s="10"/>
      <c r="E1233" s="10"/>
      <c r="H1233">
        <v>0</v>
      </c>
      <c r="I1233" s="10"/>
      <c r="J1233">
        <v>0</v>
      </c>
      <c r="K1233">
        <v>0</v>
      </c>
      <c r="L1233">
        <v>0</v>
      </c>
      <c r="N1233">
        <v>0</v>
      </c>
      <c r="O1233" t="s">
        <v>28</v>
      </c>
    </row>
    <row r="1234" spans="2:15">
      <c r="B1234" s="22"/>
      <c r="C1234" s="10"/>
      <c r="E1234" s="10"/>
      <c r="H1234">
        <v>0</v>
      </c>
      <c r="I1234" s="10"/>
      <c r="J1234">
        <v>0</v>
      </c>
      <c r="K1234">
        <v>0</v>
      </c>
      <c r="L1234">
        <v>0</v>
      </c>
      <c r="N1234">
        <v>0</v>
      </c>
      <c r="O1234" t="s">
        <v>28</v>
      </c>
    </row>
    <row r="1235" spans="2:15">
      <c r="B1235" s="22"/>
      <c r="C1235" s="10"/>
      <c r="E1235" s="10"/>
      <c r="H1235">
        <v>0</v>
      </c>
      <c r="I1235" s="10"/>
      <c r="J1235">
        <v>0</v>
      </c>
      <c r="K1235">
        <v>0</v>
      </c>
      <c r="L1235">
        <v>0</v>
      </c>
      <c r="N1235">
        <v>0</v>
      </c>
      <c r="O1235" t="s">
        <v>28</v>
      </c>
    </row>
    <row r="1236" spans="2:15">
      <c r="B1236" s="22"/>
      <c r="C1236" s="10"/>
      <c r="E1236" s="10"/>
      <c r="H1236">
        <v>0</v>
      </c>
      <c r="I1236" s="10"/>
      <c r="J1236">
        <v>0</v>
      </c>
      <c r="K1236">
        <v>0</v>
      </c>
      <c r="L1236">
        <v>0</v>
      </c>
      <c r="N1236">
        <v>0</v>
      </c>
      <c r="O1236" t="s">
        <v>28</v>
      </c>
    </row>
    <row r="1237" spans="2:15">
      <c r="B1237" s="22"/>
      <c r="C1237" s="10"/>
      <c r="E1237" s="10"/>
      <c r="H1237">
        <v>0</v>
      </c>
      <c r="I1237" s="10"/>
      <c r="J1237">
        <v>0</v>
      </c>
      <c r="K1237">
        <v>0</v>
      </c>
      <c r="L1237">
        <v>0</v>
      </c>
      <c r="N1237">
        <v>0</v>
      </c>
      <c r="O1237" t="s">
        <v>28</v>
      </c>
    </row>
    <row r="1238" spans="2:15">
      <c r="B1238" s="22"/>
      <c r="C1238" s="10"/>
      <c r="E1238" s="10"/>
      <c r="H1238">
        <v>0</v>
      </c>
      <c r="I1238" s="10"/>
      <c r="J1238">
        <v>0</v>
      </c>
      <c r="K1238">
        <v>0</v>
      </c>
      <c r="L1238">
        <v>0</v>
      </c>
      <c r="N1238">
        <v>0</v>
      </c>
      <c r="O1238" t="s">
        <v>28</v>
      </c>
    </row>
    <row r="1239" spans="2:15">
      <c r="B1239" s="22"/>
      <c r="C1239" s="10"/>
      <c r="E1239" s="10"/>
      <c r="H1239">
        <v>0</v>
      </c>
      <c r="I1239" s="10"/>
      <c r="J1239">
        <v>0</v>
      </c>
      <c r="K1239">
        <v>0</v>
      </c>
      <c r="L1239">
        <v>0</v>
      </c>
      <c r="N1239">
        <v>0</v>
      </c>
      <c r="O1239" t="s">
        <v>28</v>
      </c>
    </row>
    <row r="1240" spans="2:15">
      <c r="B1240" s="22"/>
      <c r="C1240" s="10"/>
      <c r="E1240" s="10"/>
      <c r="H1240">
        <v>0</v>
      </c>
      <c r="I1240" s="10"/>
      <c r="J1240">
        <v>0</v>
      </c>
      <c r="K1240">
        <v>0</v>
      </c>
      <c r="L1240">
        <v>0</v>
      </c>
      <c r="N1240">
        <v>0</v>
      </c>
      <c r="O1240" t="s">
        <v>28</v>
      </c>
    </row>
    <row r="1241" spans="2:15">
      <c r="B1241" s="22"/>
      <c r="C1241" s="10"/>
      <c r="E1241" s="10"/>
      <c r="H1241">
        <v>0</v>
      </c>
      <c r="I1241" s="10"/>
      <c r="J1241">
        <v>0</v>
      </c>
      <c r="K1241">
        <v>0</v>
      </c>
      <c r="L1241">
        <v>0</v>
      </c>
      <c r="N1241">
        <v>0</v>
      </c>
      <c r="O1241" t="s">
        <v>28</v>
      </c>
    </row>
    <row r="1242" spans="2:15">
      <c r="B1242" s="22"/>
      <c r="C1242" s="10"/>
      <c r="E1242" s="10"/>
      <c r="H1242">
        <v>0</v>
      </c>
      <c r="I1242" s="10"/>
      <c r="J1242">
        <v>0</v>
      </c>
      <c r="K1242">
        <v>0</v>
      </c>
      <c r="L1242">
        <v>0</v>
      </c>
      <c r="N1242">
        <v>0</v>
      </c>
      <c r="O1242" t="s">
        <v>28</v>
      </c>
    </row>
    <row r="1243" spans="2:15">
      <c r="B1243" s="22"/>
      <c r="C1243" s="10"/>
      <c r="E1243" s="10"/>
      <c r="H1243">
        <v>0</v>
      </c>
      <c r="I1243" s="10"/>
      <c r="J1243">
        <v>0</v>
      </c>
      <c r="K1243">
        <v>0</v>
      </c>
      <c r="L1243">
        <v>0</v>
      </c>
      <c r="N1243">
        <v>0</v>
      </c>
      <c r="O1243" t="s">
        <v>28</v>
      </c>
    </row>
    <row r="1244" spans="2:15">
      <c r="B1244" s="22"/>
      <c r="C1244" s="10"/>
      <c r="E1244" s="10"/>
      <c r="H1244">
        <v>0</v>
      </c>
      <c r="I1244" s="10"/>
      <c r="J1244">
        <v>0</v>
      </c>
      <c r="K1244">
        <v>0</v>
      </c>
      <c r="L1244">
        <v>0</v>
      </c>
      <c r="N1244">
        <v>0</v>
      </c>
      <c r="O1244" t="s">
        <v>28</v>
      </c>
    </row>
    <row r="1245" spans="2:15">
      <c r="B1245" s="22"/>
      <c r="C1245" s="10"/>
      <c r="E1245" s="10"/>
      <c r="H1245">
        <v>0</v>
      </c>
      <c r="I1245" s="10"/>
      <c r="J1245">
        <v>0</v>
      </c>
      <c r="K1245">
        <v>0</v>
      </c>
      <c r="L1245">
        <v>0</v>
      </c>
      <c r="N1245">
        <v>0</v>
      </c>
      <c r="O1245" t="s">
        <v>28</v>
      </c>
    </row>
    <row r="1246" spans="2:15">
      <c r="B1246" s="22"/>
      <c r="C1246" s="10"/>
      <c r="E1246" s="10"/>
      <c r="H1246">
        <v>0</v>
      </c>
      <c r="I1246" s="10"/>
      <c r="J1246">
        <v>0</v>
      </c>
      <c r="K1246">
        <v>0</v>
      </c>
      <c r="L1246">
        <v>0</v>
      </c>
      <c r="N1246">
        <v>0</v>
      </c>
      <c r="O1246" t="s">
        <v>28</v>
      </c>
    </row>
    <row r="1247" spans="2:15">
      <c r="B1247" s="22"/>
      <c r="C1247" s="10"/>
      <c r="E1247" s="10"/>
      <c r="H1247">
        <v>0</v>
      </c>
      <c r="I1247" s="10"/>
      <c r="J1247">
        <v>0</v>
      </c>
      <c r="K1247">
        <v>0</v>
      </c>
      <c r="L1247">
        <v>0</v>
      </c>
      <c r="N1247">
        <v>0</v>
      </c>
      <c r="O1247" t="s">
        <v>28</v>
      </c>
    </row>
    <row r="1248" spans="2:15">
      <c r="B1248" s="22"/>
      <c r="C1248" s="10"/>
      <c r="E1248" s="10"/>
      <c r="H1248">
        <v>0</v>
      </c>
      <c r="I1248" s="10"/>
      <c r="J1248">
        <v>0</v>
      </c>
      <c r="K1248">
        <v>0</v>
      </c>
      <c r="L1248">
        <v>0</v>
      </c>
      <c r="N1248">
        <v>0</v>
      </c>
      <c r="O1248" t="s">
        <v>28</v>
      </c>
    </row>
    <row r="1249" spans="2:15">
      <c r="B1249" s="22"/>
      <c r="C1249" s="10"/>
      <c r="E1249" s="10"/>
      <c r="H1249">
        <v>0</v>
      </c>
      <c r="I1249" s="10"/>
      <c r="J1249">
        <v>0</v>
      </c>
      <c r="K1249">
        <v>0</v>
      </c>
      <c r="L1249">
        <v>0</v>
      </c>
      <c r="N1249">
        <v>0</v>
      </c>
      <c r="O1249" t="s">
        <v>28</v>
      </c>
    </row>
    <row r="1250" spans="2:15">
      <c r="B1250" s="22"/>
      <c r="C1250" s="10"/>
      <c r="E1250" s="10"/>
      <c r="H1250">
        <v>0</v>
      </c>
      <c r="I1250" s="10"/>
      <c r="J1250">
        <v>0</v>
      </c>
      <c r="K1250">
        <v>0</v>
      </c>
      <c r="L1250">
        <v>0</v>
      </c>
      <c r="N1250">
        <v>0</v>
      </c>
      <c r="O1250" t="s">
        <v>28</v>
      </c>
    </row>
    <row r="1251" spans="2:15">
      <c r="B1251" s="22"/>
      <c r="C1251" s="10"/>
      <c r="E1251" s="10"/>
      <c r="H1251">
        <v>0</v>
      </c>
      <c r="I1251" s="10"/>
      <c r="J1251">
        <v>0</v>
      </c>
      <c r="K1251">
        <v>0</v>
      </c>
      <c r="L1251">
        <v>0</v>
      </c>
      <c r="N1251">
        <v>0</v>
      </c>
      <c r="O1251" t="s">
        <v>28</v>
      </c>
    </row>
    <row r="1252" spans="2:15">
      <c r="B1252" s="22"/>
      <c r="C1252" s="10"/>
      <c r="E1252" s="10"/>
      <c r="H1252">
        <v>0</v>
      </c>
      <c r="I1252" s="10"/>
      <c r="J1252">
        <v>0</v>
      </c>
      <c r="K1252">
        <v>0</v>
      </c>
      <c r="L1252">
        <v>0</v>
      </c>
      <c r="N1252">
        <v>0</v>
      </c>
      <c r="O1252" t="s">
        <v>28</v>
      </c>
    </row>
    <row r="1253" spans="2:15">
      <c r="B1253" s="22"/>
      <c r="C1253" s="10"/>
      <c r="E1253" s="10"/>
      <c r="H1253">
        <v>0</v>
      </c>
      <c r="I1253" s="10"/>
      <c r="J1253">
        <v>0</v>
      </c>
      <c r="K1253">
        <v>0</v>
      </c>
      <c r="L1253">
        <v>0</v>
      </c>
      <c r="N1253">
        <v>0</v>
      </c>
      <c r="O1253" t="s">
        <v>28</v>
      </c>
    </row>
    <row r="1254" spans="2:15">
      <c r="B1254" s="22"/>
      <c r="C1254" s="10"/>
      <c r="E1254" s="10"/>
      <c r="H1254">
        <v>0</v>
      </c>
      <c r="I1254" s="10"/>
      <c r="J1254">
        <v>0</v>
      </c>
      <c r="K1254">
        <v>0</v>
      </c>
      <c r="L1254">
        <v>0</v>
      </c>
      <c r="N1254">
        <v>0</v>
      </c>
      <c r="O1254" t="s">
        <v>28</v>
      </c>
    </row>
    <row r="1255" spans="2:15">
      <c r="B1255" s="22"/>
      <c r="C1255" s="10"/>
      <c r="E1255" s="10"/>
      <c r="H1255">
        <v>0</v>
      </c>
      <c r="I1255" s="10"/>
      <c r="J1255">
        <v>0</v>
      </c>
      <c r="K1255">
        <v>0</v>
      </c>
      <c r="L1255">
        <v>0</v>
      </c>
      <c r="N1255">
        <v>0</v>
      </c>
      <c r="O1255" t="s">
        <v>28</v>
      </c>
    </row>
    <row r="1256" spans="2:15">
      <c r="B1256" s="22"/>
      <c r="C1256" s="10"/>
      <c r="E1256" s="10"/>
      <c r="H1256">
        <v>0</v>
      </c>
      <c r="I1256" s="10"/>
      <c r="J1256">
        <v>0</v>
      </c>
      <c r="K1256">
        <v>0</v>
      </c>
      <c r="L1256">
        <v>0</v>
      </c>
      <c r="N1256">
        <v>0</v>
      </c>
      <c r="O1256" t="s">
        <v>28</v>
      </c>
    </row>
    <row r="1257" spans="2:15">
      <c r="B1257" s="22"/>
      <c r="C1257" s="10"/>
      <c r="E1257" s="10"/>
      <c r="H1257">
        <v>0</v>
      </c>
      <c r="I1257" s="10"/>
      <c r="J1257">
        <v>0</v>
      </c>
      <c r="K1257">
        <v>0</v>
      </c>
      <c r="L1257">
        <v>0</v>
      </c>
      <c r="N1257">
        <v>0</v>
      </c>
      <c r="O1257" t="s">
        <v>28</v>
      </c>
    </row>
    <row r="1258" spans="2:15">
      <c r="B1258" s="22"/>
      <c r="C1258" s="10"/>
      <c r="E1258" s="10"/>
      <c r="H1258">
        <v>0</v>
      </c>
      <c r="I1258" s="10"/>
      <c r="J1258">
        <v>0</v>
      </c>
      <c r="K1258">
        <v>0</v>
      </c>
      <c r="L1258">
        <v>0</v>
      </c>
      <c r="N1258">
        <v>0</v>
      </c>
      <c r="O1258" t="s">
        <v>28</v>
      </c>
    </row>
    <row r="1259" spans="2:15">
      <c r="B1259" s="22"/>
      <c r="C1259" s="10"/>
      <c r="E1259" s="10"/>
      <c r="H1259">
        <v>0</v>
      </c>
      <c r="I1259" s="10"/>
      <c r="J1259">
        <v>0</v>
      </c>
      <c r="K1259">
        <v>0</v>
      </c>
      <c r="L1259">
        <v>0</v>
      </c>
      <c r="N1259">
        <v>0</v>
      </c>
      <c r="O1259" t="s">
        <v>28</v>
      </c>
    </row>
    <row r="1260" spans="2:15">
      <c r="B1260" s="22"/>
      <c r="C1260" s="10"/>
      <c r="E1260" s="10"/>
      <c r="H1260">
        <v>0</v>
      </c>
      <c r="I1260" s="10"/>
      <c r="J1260">
        <v>0</v>
      </c>
      <c r="K1260">
        <v>0</v>
      </c>
      <c r="L1260">
        <v>0</v>
      </c>
      <c r="N1260">
        <v>0</v>
      </c>
      <c r="O1260" t="s">
        <v>28</v>
      </c>
    </row>
    <row r="1261" spans="2:15">
      <c r="B1261" s="22"/>
      <c r="C1261" s="10"/>
      <c r="E1261" s="10"/>
      <c r="H1261">
        <v>0</v>
      </c>
      <c r="I1261" s="10"/>
      <c r="J1261">
        <v>0</v>
      </c>
      <c r="K1261">
        <v>0</v>
      </c>
      <c r="L1261">
        <v>0</v>
      </c>
      <c r="N1261">
        <v>0</v>
      </c>
      <c r="O1261" t="s">
        <v>28</v>
      </c>
    </row>
    <row r="1262" spans="2:15">
      <c r="B1262" s="22"/>
      <c r="C1262" s="10"/>
      <c r="E1262" s="10"/>
      <c r="H1262">
        <v>0</v>
      </c>
      <c r="I1262" s="10"/>
      <c r="J1262">
        <v>0</v>
      </c>
      <c r="K1262">
        <v>0</v>
      </c>
      <c r="L1262">
        <v>0</v>
      </c>
      <c r="N1262">
        <v>0</v>
      </c>
      <c r="O1262" t="s">
        <v>28</v>
      </c>
    </row>
    <row r="1263" spans="2:15">
      <c r="B1263" s="22"/>
      <c r="C1263" s="10"/>
      <c r="E1263" s="10"/>
      <c r="H1263">
        <v>0</v>
      </c>
      <c r="I1263" s="10"/>
      <c r="J1263">
        <v>0</v>
      </c>
      <c r="K1263">
        <v>0</v>
      </c>
      <c r="L1263">
        <v>0</v>
      </c>
      <c r="N1263">
        <v>0</v>
      </c>
      <c r="O1263" t="s">
        <v>28</v>
      </c>
    </row>
    <row r="1264" spans="2:15">
      <c r="B1264" s="22"/>
      <c r="C1264" s="10"/>
      <c r="E1264" s="10"/>
      <c r="H1264">
        <v>0</v>
      </c>
      <c r="I1264" s="10"/>
      <c r="J1264">
        <v>0</v>
      </c>
      <c r="K1264">
        <v>0</v>
      </c>
      <c r="L1264">
        <v>0</v>
      </c>
      <c r="N1264">
        <v>0</v>
      </c>
      <c r="O1264" t="s">
        <v>28</v>
      </c>
    </row>
    <row r="1265" spans="2:15">
      <c r="B1265" s="22"/>
      <c r="C1265" s="10"/>
      <c r="E1265" s="10"/>
      <c r="H1265">
        <v>0</v>
      </c>
      <c r="I1265" s="10"/>
      <c r="J1265">
        <v>0</v>
      </c>
      <c r="K1265">
        <v>0</v>
      </c>
      <c r="L1265">
        <v>0</v>
      </c>
      <c r="N1265">
        <v>0</v>
      </c>
      <c r="O1265" t="s">
        <v>28</v>
      </c>
    </row>
    <row r="1266" spans="2:15">
      <c r="B1266" s="22"/>
      <c r="C1266" s="10"/>
      <c r="E1266" s="10"/>
      <c r="H1266">
        <v>0</v>
      </c>
      <c r="I1266" s="10"/>
      <c r="J1266">
        <v>0</v>
      </c>
      <c r="K1266">
        <v>0</v>
      </c>
      <c r="L1266">
        <v>0</v>
      </c>
      <c r="N1266">
        <v>0</v>
      </c>
      <c r="O1266" t="s">
        <v>28</v>
      </c>
    </row>
    <row r="1267" spans="2:15">
      <c r="B1267" s="22"/>
      <c r="C1267" s="10"/>
      <c r="E1267" s="10"/>
      <c r="H1267">
        <v>0</v>
      </c>
      <c r="I1267" s="10"/>
      <c r="J1267">
        <v>0</v>
      </c>
      <c r="K1267">
        <v>0</v>
      </c>
      <c r="L1267">
        <v>0</v>
      </c>
      <c r="N1267">
        <v>0</v>
      </c>
      <c r="O1267" t="s">
        <v>28</v>
      </c>
    </row>
    <row r="1268" spans="2:15">
      <c r="B1268" s="22"/>
      <c r="C1268" s="10"/>
      <c r="E1268" s="10"/>
      <c r="H1268">
        <v>0</v>
      </c>
      <c r="I1268" s="10"/>
      <c r="J1268">
        <v>0</v>
      </c>
      <c r="K1268">
        <v>0</v>
      </c>
      <c r="L1268">
        <v>0</v>
      </c>
      <c r="N1268">
        <v>0</v>
      </c>
      <c r="O1268" t="s">
        <v>28</v>
      </c>
    </row>
    <row r="1269" spans="2:15">
      <c r="B1269" s="22"/>
      <c r="C1269" s="10"/>
      <c r="E1269" s="10"/>
      <c r="H1269">
        <v>0</v>
      </c>
      <c r="I1269" s="10"/>
      <c r="J1269">
        <v>0</v>
      </c>
      <c r="K1269">
        <v>0</v>
      </c>
      <c r="L1269">
        <v>0</v>
      </c>
      <c r="N1269">
        <v>0</v>
      </c>
      <c r="O1269" t="s">
        <v>28</v>
      </c>
    </row>
  </sheetData>
  <phoneticPr fontId="15" type="noConversion"/>
  <pageMargins left="0.7" right="0.7" top="0.75" bottom="0.75" header="0.3" footer="0.3"/>
  <tableParts count="1">
    <tablePart r:id="rId1"/>
  </tablePart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0C3883-E170-4AE6-906C-120C5AB86388}">
  <sheetPr codeName="Feuil14"/>
  <dimension ref="B2:B17"/>
  <sheetViews>
    <sheetView workbookViewId="0">
      <selection activeCell="E24" sqref="E24"/>
    </sheetView>
  </sheetViews>
  <sheetFormatPr baseColWidth="10" defaultColWidth="11.25" defaultRowHeight="14.25"/>
  <cols>
    <col min="1" max="1" width="11.25" style="51"/>
    <col min="2" max="2" width="22.75" style="51" bestFit="1" customWidth="1"/>
    <col min="3" max="16384" width="11.25" style="51"/>
  </cols>
  <sheetData>
    <row r="2" spans="2:2" ht="15">
      <c r="B2" s="219" t="s">
        <v>17</v>
      </c>
    </row>
    <row r="3" spans="2:2">
      <c r="B3" s="220" t="s">
        <v>16</v>
      </c>
    </row>
    <row r="4" spans="2:2">
      <c r="B4" s="220" t="s">
        <v>60</v>
      </c>
    </row>
    <row r="5" spans="2:2">
      <c r="B5" s="220" t="s">
        <v>61</v>
      </c>
    </row>
    <row r="6" spans="2:2">
      <c r="B6" s="220" t="s">
        <v>18</v>
      </c>
    </row>
    <row r="7" spans="2:2">
      <c r="B7" s="221" t="s">
        <v>62</v>
      </c>
    </row>
    <row r="8" spans="2:2">
      <c r="B8" s="222" t="s">
        <v>63</v>
      </c>
    </row>
    <row r="9" spans="2:2">
      <c r="B9" s="222" t="s">
        <v>86</v>
      </c>
    </row>
    <row r="10" spans="2:2">
      <c r="B10" s="222"/>
    </row>
    <row r="11" spans="2:2">
      <c r="B11" s="222"/>
    </row>
    <row r="12" spans="2:2">
      <c r="B12" s="222"/>
    </row>
    <row r="13" spans="2:2">
      <c r="B13" s="222"/>
    </row>
    <row r="14" spans="2:2">
      <c r="B14" s="222"/>
    </row>
    <row r="15" spans="2:2">
      <c r="B15" s="222"/>
    </row>
    <row r="16" spans="2:2">
      <c r="B16" s="222"/>
    </row>
    <row r="17" spans="2:2">
      <c r="B17" s="222"/>
    </row>
  </sheetData>
  <sheetProtection algorithmName="SHA-512" hashValue="4OfhrJeT7g4Ienkl8uCscwkvlfj2usX/AkMPZOzPm7/1LTZDHpJMUM50WCH/s5GlnG2SKswbd/yxpVl7vPsoeg==" saltValue="Tkq/r8g+SqgD0T/4XQKA0Q==" spinCount="100000" sheet="1" objects="1" scenarios="1"/>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901FA841-43B4-4C72-8E5F-76FD253749CC}">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14</vt:i4>
      </vt:variant>
    </vt:vector>
  </HeadingPairs>
  <TitlesOfParts>
    <vt:vector size="14" baseType="lpstr">
      <vt:lpstr>GUIDE D'UTILISATION</vt:lpstr>
      <vt:lpstr>INVEST_LOGICIEL</vt:lpstr>
      <vt:lpstr>INVEST_FRAIS_D'ETS</vt:lpstr>
      <vt:lpstr>INVEST_AUTRES_IMMO_INCORP</vt:lpstr>
      <vt:lpstr>INVEST_TERRAIN</vt:lpstr>
      <vt:lpstr>INVEST_CONSTRUCTIONS_&amp;_BAT</vt:lpstr>
      <vt:lpstr>INVEST_INST,_AGEN_&amp;_AMENAGEMENT</vt:lpstr>
      <vt:lpstr>INVEST_MAT_&amp;_OUTILLAGES</vt:lpstr>
      <vt:lpstr>INVEST_MAT_DE_TRANSPORT</vt:lpstr>
      <vt:lpstr>INVEST_MOB_&amp;_MAT_DE_BUREAU</vt:lpstr>
      <vt:lpstr>INVEST_MAT_INFO</vt:lpstr>
      <vt:lpstr>SYNTHESE__INVEST_TOTAL</vt:lpstr>
      <vt:lpstr>Immo Consolidés</vt:lpstr>
      <vt:lpstr>RESSOURCE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Michèle ABOUE</cp:lastModifiedBy>
  <cp:lastPrinted>2024-09-04T17:41:36Z</cp:lastPrinted>
  <dcterms:created xsi:type="dcterms:W3CDTF">2024-09-02T17:32:49Z</dcterms:created>
  <dcterms:modified xsi:type="dcterms:W3CDTF">2024-11-12T16:08:28Z</dcterms:modified>
</cp:coreProperties>
</file>